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32" i="1"/>
  <c r="L131"/>
  <c r="L225"/>
  <c r="L208"/>
  <c r="L189"/>
  <c r="L171"/>
  <c r="L161"/>
  <c r="L113"/>
  <c r="L104"/>
  <c r="L94"/>
  <c r="L84"/>
  <c r="L87"/>
  <c r="L74"/>
  <c r="L65"/>
  <c r="L55"/>
  <c r="L46"/>
  <c r="L16"/>
  <c r="L36"/>
  <c r="H237" l="1"/>
  <c r="I237"/>
  <c r="J237"/>
  <c r="G237"/>
  <c r="F237"/>
  <c r="L151"/>
  <c r="L150"/>
  <c r="B236" l="1"/>
  <c r="L235"/>
  <c r="L236" s="1"/>
  <c r="J235"/>
  <c r="I235"/>
  <c r="H235"/>
  <c r="G235"/>
  <c r="F235"/>
  <c r="B226"/>
  <c r="J225"/>
  <c r="J236" s="1"/>
  <c r="I225"/>
  <c r="H225"/>
  <c r="H236" s="1"/>
  <c r="G225"/>
  <c r="F225"/>
  <c r="F236" s="1"/>
  <c r="L121"/>
  <c r="J121"/>
  <c r="I121"/>
  <c r="H121"/>
  <c r="G121"/>
  <c r="F121"/>
  <c r="B112"/>
  <c r="L111"/>
  <c r="J111"/>
  <c r="I111"/>
  <c r="H111"/>
  <c r="G111"/>
  <c r="F111"/>
  <c r="A103"/>
  <c r="I236" l="1"/>
  <c r="G236"/>
  <c r="B217"/>
  <c r="A217"/>
  <c r="L216"/>
  <c r="J216"/>
  <c r="I216"/>
  <c r="H216"/>
  <c r="G216"/>
  <c r="F216"/>
  <c r="B207"/>
  <c r="A207"/>
  <c r="L206"/>
  <c r="J206"/>
  <c r="J217" s="1"/>
  <c r="I206"/>
  <c r="I217" s="1"/>
  <c r="H206"/>
  <c r="H217" s="1"/>
  <c r="G206"/>
  <c r="G217" s="1"/>
  <c r="F206"/>
  <c r="B198"/>
  <c r="A198"/>
  <c r="L197"/>
  <c r="J197"/>
  <c r="I197"/>
  <c r="H197"/>
  <c r="G197"/>
  <c r="F197"/>
  <c r="B188"/>
  <c r="A188"/>
  <c r="L187"/>
  <c r="J187"/>
  <c r="J198" s="1"/>
  <c r="I187"/>
  <c r="I198" s="1"/>
  <c r="H187"/>
  <c r="H198" s="1"/>
  <c r="G187"/>
  <c r="G198" s="1"/>
  <c r="F187"/>
  <c r="F198" s="1"/>
  <c r="B179"/>
  <c r="A179"/>
  <c r="L178"/>
  <c r="J178"/>
  <c r="I178"/>
  <c r="H178"/>
  <c r="G178"/>
  <c r="F178"/>
  <c r="B169"/>
  <c r="A169"/>
  <c r="L168"/>
  <c r="J168"/>
  <c r="J179" s="1"/>
  <c r="I168"/>
  <c r="I179" s="1"/>
  <c r="H168"/>
  <c r="H179" s="1"/>
  <c r="G168"/>
  <c r="G179" s="1"/>
  <c r="F168"/>
  <c r="F179" s="1"/>
  <c r="B160"/>
  <c r="A160"/>
  <c r="L159"/>
  <c r="J159"/>
  <c r="I159"/>
  <c r="H159"/>
  <c r="G159"/>
  <c r="F159"/>
  <c r="B150"/>
  <c r="A150"/>
  <c r="L149"/>
  <c r="L160" s="1"/>
  <c r="J149"/>
  <c r="J160" s="1"/>
  <c r="I149"/>
  <c r="I160" s="1"/>
  <c r="H149"/>
  <c r="H160" s="1"/>
  <c r="G149"/>
  <c r="G160" s="1"/>
  <c r="F149"/>
  <c r="F160" s="1"/>
  <c r="B141"/>
  <c r="A141"/>
  <c r="L140"/>
  <c r="J140"/>
  <c r="I140"/>
  <c r="H140"/>
  <c r="G140"/>
  <c r="F140"/>
  <c r="B131"/>
  <c r="A131"/>
  <c r="L130"/>
  <c r="J130"/>
  <c r="I130"/>
  <c r="H130"/>
  <c r="G130"/>
  <c r="F130"/>
  <c r="A122"/>
  <c r="L102"/>
  <c r="J102"/>
  <c r="I102"/>
  <c r="H102"/>
  <c r="G102"/>
  <c r="F102"/>
  <c r="B93"/>
  <c r="A93"/>
  <c r="L92"/>
  <c r="J92"/>
  <c r="J122" s="1"/>
  <c r="I92"/>
  <c r="I122" s="1"/>
  <c r="H92"/>
  <c r="H122" s="1"/>
  <c r="G92"/>
  <c r="G122" s="1"/>
  <c r="F92"/>
  <c r="F122" s="1"/>
  <c r="B83"/>
  <c r="A83"/>
  <c r="L82"/>
  <c r="J82"/>
  <c r="I82"/>
  <c r="H82"/>
  <c r="G82"/>
  <c r="F82"/>
  <c r="B73"/>
  <c r="A73"/>
  <c r="L72"/>
  <c r="J72"/>
  <c r="I72"/>
  <c r="H72"/>
  <c r="G72"/>
  <c r="F72"/>
  <c r="B64"/>
  <c r="A64"/>
  <c r="L63"/>
  <c r="J63"/>
  <c r="I63"/>
  <c r="H63"/>
  <c r="G63"/>
  <c r="F63"/>
  <c r="B54"/>
  <c r="A54"/>
  <c r="L53"/>
  <c r="J53"/>
  <c r="J64" s="1"/>
  <c r="I53"/>
  <c r="I64" s="1"/>
  <c r="H53"/>
  <c r="H64" s="1"/>
  <c r="G53"/>
  <c r="G64" s="1"/>
  <c r="F53"/>
  <c r="F64" s="1"/>
  <c r="B45"/>
  <c r="A45"/>
  <c r="L44"/>
  <c r="J44"/>
  <c r="I44"/>
  <c r="H44"/>
  <c r="G44"/>
  <c r="F44"/>
  <c r="B35"/>
  <c r="A35"/>
  <c r="L34"/>
  <c r="J34"/>
  <c r="J45" s="1"/>
  <c r="I34"/>
  <c r="I45" s="1"/>
  <c r="H34"/>
  <c r="G34"/>
  <c r="G45" s="1"/>
  <c r="F34"/>
  <c r="F45" s="1"/>
  <c r="B25"/>
  <c r="A25"/>
  <c r="L24"/>
  <c r="J24"/>
  <c r="I24"/>
  <c r="H24"/>
  <c r="G24"/>
  <c r="F24"/>
  <c r="L14"/>
  <c r="J14"/>
  <c r="I14"/>
  <c r="I25" s="1"/>
  <c r="H14"/>
  <c r="G14"/>
  <c r="G25" s="1"/>
  <c r="F14"/>
  <c r="L217" l="1"/>
  <c r="L198"/>
  <c r="L179"/>
  <c r="L122"/>
  <c r="L64"/>
  <c r="L45"/>
  <c r="H45"/>
  <c r="J25"/>
  <c r="F25"/>
  <c r="H25"/>
  <c r="L25"/>
  <c r="F83"/>
  <c r="F103"/>
  <c r="J83"/>
  <c r="J103"/>
  <c r="G83"/>
  <c r="G103"/>
  <c r="L83"/>
  <c r="L103"/>
  <c r="H83"/>
  <c r="H103"/>
  <c r="I83"/>
  <c r="I103"/>
  <c r="F217"/>
  <c r="H141"/>
  <c r="I141"/>
  <c r="F141"/>
  <c r="J141"/>
  <c r="G141"/>
  <c r="L141"/>
  <c r="L237" l="1"/>
</calcChain>
</file>

<file path=xl/sharedStrings.xml><?xml version="1.0" encoding="utf-8"?>
<sst xmlns="http://schemas.openxmlformats.org/spreadsheetml/2006/main" count="394" uniqueCount="93">
  <si>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</si>
  <si>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</si>
  <si>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</si>
  <si>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</si>
  <si>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</si>
  <si>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</si>
  <si>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</si>
  <si>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</si>
  <si>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</si>
  <si>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</si>
  <si>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</si>
  <si>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</si>
  <si>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</si>
  <si>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</si>
  <si>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</si>
  <si>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</si>
  <si>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</si>
  <si>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</si>
  <si>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</si>
  <si>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</si>
  <si>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</si>
  <si>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</si>
  <si>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</si>
  <si>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</si>
  <si>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</si>
  <si>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</si>
  <si>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</si>
  <si>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</si>
  <si>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</si>
  <si>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</si>
  <si>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</si>
  <si>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</si>
  <si>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</si>
  <si>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</si>
  <si>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</si>
  <si>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</si>
  <si>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</si>
  <si>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</si>
  <si>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</si>
  <si>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из грудки птицы</t>
  </si>
  <si>
    <t>Макароны отварные</t>
  </si>
  <si>
    <t>Хлеб пшеничный</t>
  </si>
  <si>
    <t>Салат из капусты с горошком</t>
  </si>
  <si>
    <t>Кексы</t>
  </si>
  <si>
    <t xml:space="preserve">Сок осветленный </t>
  </si>
  <si>
    <t>Яблоки</t>
  </si>
  <si>
    <t>Суп молочный с рисом</t>
  </si>
  <si>
    <t>Каша пшеничная рассыпчатая</t>
  </si>
  <si>
    <t>Масло сливочное</t>
  </si>
  <si>
    <t>Тефтели</t>
  </si>
  <si>
    <t>Чай с сахаром</t>
  </si>
  <si>
    <t>Мини рулеты (бисквитные)</t>
  </si>
  <si>
    <t>сладкое</t>
  </si>
  <si>
    <t>Директор школы</t>
  </si>
  <si>
    <t>Махтаева З.О.</t>
  </si>
  <si>
    <t>октябрь</t>
  </si>
  <si>
    <t>с 1 по 31</t>
  </si>
  <si>
    <t>Яйцо отварное</t>
  </si>
  <si>
    <t>Йогурт</t>
  </si>
  <si>
    <t>Печенье</t>
  </si>
  <si>
    <t xml:space="preserve">Борщ с капустой и картофелем </t>
  </si>
  <si>
    <t>Каша ячневая рассыпчатая</t>
  </si>
  <si>
    <t>Люля</t>
  </si>
  <si>
    <t>Биточки из курицы</t>
  </si>
  <si>
    <t>Суп гороховый вегит.</t>
  </si>
  <si>
    <t xml:space="preserve">Пюре картофельное </t>
  </si>
  <si>
    <t>сладости</t>
  </si>
  <si>
    <t>Каша гречневая расыпчатая</t>
  </si>
  <si>
    <t>Яблоко</t>
  </si>
  <si>
    <t>Щи из капусты с курицей</t>
  </si>
  <si>
    <t>Котлета куриная</t>
  </si>
  <si>
    <t>Вареник со сметаной</t>
  </si>
  <si>
    <t>Сметана</t>
  </si>
  <si>
    <t>Вафли</t>
  </si>
  <si>
    <t>Подлива для люля кебаб</t>
  </si>
  <si>
    <t>Люля-кебаб из говядины</t>
  </si>
  <si>
    <t>Суп харчо с курицей</t>
  </si>
  <si>
    <t xml:space="preserve">Хлеб пшеничный </t>
  </si>
  <si>
    <t>Вареники со сметаной</t>
  </si>
  <si>
    <t>Салат картофельный с горошком</t>
  </si>
  <si>
    <t>Хлеб  пшеничный</t>
  </si>
  <si>
    <t>Плов с курицей</t>
  </si>
  <si>
    <t>Хлеб пшеничный с маслом</t>
  </si>
  <si>
    <t>Котлета говяжья</t>
  </si>
  <si>
    <t xml:space="preserve">Рыбная котлета </t>
  </si>
  <si>
    <t>Суп картофельный с курицей</t>
  </si>
  <si>
    <t xml:space="preserve">Гуляш из грудки курицы </t>
  </si>
  <si>
    <t>Суп гороховый с курицей</t>
  </si>
  <si>
    <t>Вареники</t>
  </si>
  <si>
    <t>Суп картофельный вегетарианский</t>
  </si>
  <si>
    <t>Курица, тушенная в соусе</t>
  </si>
  <si>
    <t>Сок осветленный</t>
  </si>
  <si>
    <t>Щи из свежей капусты  с картофелем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</si>
</sst>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#,##0.00\ &quot;₽&quot;"/>
    <numFmt numFmtId="165" formatCode="_-* #,##0.00\ &quot;₽&quot;_-;\-* #,##0.00\ &quot;₽&quot;_-;_-* &quot;-&quot;??\ &quot;₽&quot;_-;_-@"/>
    <numFmt numFmtId="166" formatCode="#,##0.0\ &quot;₽&quot;"/>
    <numFmt numFmtId="167" formatCode="#,##0.000\ &quot;₽&quot;"/>
  </numFmts>
  <fonts count="17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9F9F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4" fontId="15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2" xfId="0" applyFont="1" applyBorder="1"/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2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 wrapText="1"/>
    </xf>
    <xf numFmtId="2" fontId="12" fillId="4" borderId="2" xfId="0" applyNumberFormat="1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2" fontId="12" fillId="4" borderId="4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0" fillId="4" borderId="2" xfId="0" applyFill="1" applyBorder="1"/>
    <xf numFmtId="0" fontId="11" fillId="4" borderId="4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2" fontId="12" fillId="4" borderId="26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wrapText="1"/>
    </xf>
    <xf numFmtId="0" fontId="12" fillId="4" borderId="26" xfId="0" applyFont="1" applyFill="1" applyBorder="1" applyAlignment="1">
      <alignment horizontal="center" vertical="center" wrapText="1"/>
    </xf>
    <xf numFmtId="2" fontId="12" fillId="4" borderId="2" xfId="0" applyNumberFormat="1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center" wrapText="1"/>
    </xf>
    <xf numFmtId="2" fontId="12" fillId="4" borderId="6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2" fontId="14" fillId="4" borderId="2" xfId="0" applyNumberFormat="1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0" borderId="0" xfId="1" applyFont="1" applyBorder="1" applyAlignment="1">
      <alignment vertical="center"/>
    </xf>
    <xf numFmtId="164" fontId="13" fillId="0" borderId="0" xfId="1" applyNumberFormat="1" applyFont="1" applyBorder="1"/>
    <xf numFmtId="0" fontId="2" fillId="0" borderId="0" xfId="0" applyFont="1" applyBorder="1"/>
    <xf numFmtId="165" fontId="13" fillId="0" borderId="0" xfId="1" applyNumberFormat="1" applyFont="1" applyBorder="1"/>
    <xf numFmtId="0" fontId="13" fillId="0" borderId="0" xfId="1" applyFont="1" applyBorder="1" applyAlignment="1">
      <alignment horizontal="left" vertical="center"/>
    </xf>
    <xf numFmtId="166" fontId="13" fillId="0" borderId="0" xfId="1" applyNumberFormat="1" applyFont="1" applyBorder="1"/>
    <xf numFmtId="0" fontId="13" fillId="0" borderId="0" xfId="1" applyFont="1" applyBorder="1"/>
    <xf numFmtId="0" fontId="16" fillId="0" borderId="0" xfId="1" applyFont="1" applyBorder="1" applyAlignment="1">
      <alignment vertical="center"/>
    </xf>
    <xf numFmtId="165" fontId="13" fillId="0" borderId="0" xfId="1" applyNumberFormat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165" fontId="13" fillId="0" borderId="0" xfId="2" applyNumberFormat="1" applyFont="1" applyBorder="1"/>
    <xf numFmtId="167" fontId="13" fillId="0" borderId="0" xfId="1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37"/>
  <sheetViews>
    <sheetView tabSelected="1" zoomScale="80" zoomScaleNormal="80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N149" sqref="N14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4" width="9.109375" style="2"/>
    <col min="15" max="15" width="9.33203125" style="2" customWidth="1"/>
    <col min="16" max="16384" width="9.109375" style="2"/>
  </cols>
  <sheetData>
    <row r="1" spans="1:17" ht="14.4">
      <c r="A1" s="1" t="s">
        <v>7</v>
      </c>
      <c r="C1" s="82"/>
      <c r="D1" s="83"/>
      <c r="E1" s="83"/>
      <c r="F1" s="12" t="s">
        <v>16</v>
      </c>
      <c r="G1" s="2" t="s">
        <v>17</v>
      </c>
      <c r="H1" s="84" t="s">
        <v>53</v>
      </c>
      <c r="I1" s="84"/>
      <c r="J1" s="84"/>
      <c r="K1" s="84"/>
    </row>
    <row r="2" spans="1:17" ht="17.399999999999999">
      <c r="A2" s="34" t="s">
        <v>6</v>
      </c>
      <c r="C2" s="2"/>
      <c r="G2" s="2" t="s">
        <v>18</v>
      </c>
      <c r="H2" s="84" t="s">
        <v>54</v>
      </c>
      <c r="I2" s="84"/>
      <c r="J2" s="84"/>
      <c r="K2" s="84"/>
    </row>
    <row r="3" spans="1:17" ht="17.25" customHeight="1">
      <c r="A3" s="4" t="s">
        <v>8</v>
      </c>
      <c r="C3" s="2"/>
      <c r="D3" s="3"/>
      <c r="E3" s="37" t="s">
        <v>9</v>
      </c>
      <c r="G3" s="2" t="s">
        <v>19</v>
      </c>
      <c r="H3" s="45" t="s">
        <v>56</v>
      </c>
      <c r="I3" s="45" t="s">
        <v>55</v>
      </c>
      <c r="J3" s="46">
        <v>2023</v>
      </c>
      <c r="K3" s="1"/>
    </row>
    <row r="4" spans="1:17">
      <c r="C4" s="2"/>
      <c r="D4" s="4"/>
      <c r="H4" s="44" t="s">
        <v>36</v>
      </c>
      <c r="I4" s="44" t="s">
        <v>37</v>
      </c>
      <c r="J4" s="44" t="s">
        <v>38</v>
      </c>
    </row>
    <row r="5" spans="1:17" ht="31.2" thickBot="1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7" ht="15" thickBot="1">
      <c r="A6" s="20">
        <v>1</v>
      </c>
      <c r="B6" s="21">
        <v>1</v>
      </c>
      <c r="C6" s="22" t="s">
        <v>20</v>
      </c>
      <c r="D6" s="5" t="s">
        <v>21</v>
      </c>
      <c r="E6" s="58" t="s">
        <v>46</v>
      </c>
      <c r="F6" s="53">
        <v>200</v>
      </c>
      <c r="G6" s="53">
        <v>4.82</v>
      </c>
      <c r="H6" s="53">
        <v>3.21</v>
      </c>
      <c r="I6" s="53">
        <v>30.11</v>
      </c>
      <c r="J6" s="53">
        <v>132.4</v>
      </c>
      <c r="K6" s="56">
        <v>35</v>
      </c>
      <c r="L6" s="50">
        <v>14.64</v>
      </c>
    </row>
    <row r="7" spans="1:17" ht="14.4">
      <c r="A7" s="23"/>
      <c r="B7" s="15"/>
      <c r="C7" s="11"/>
      <c r="D7" s="5" t="s">
        <v>21</v>
      </c>
      <c r="E7" s="58" t="s">
        <v>57</v>
      </c>
      <c r="F7" s="54">
        <v>40</v>
      </c>
      <c r="G7" s="54">
        <v>5.08</v>
      </c>
      <c r="H7" s="54">
        <v>4.5999999999999996</v>
      </c>
      <c r="I7" s="54">
        <v>0.28000000000000003</v>
      </c>
      <c r="J7" s="54">
        <v>63</v>
      </c>
      <c r="K7" s="56">
        <v>8</v>
      </c>
      <c r="L7" s="51">
        <v>8.01</v>
      </c>
      <c r="O7" s="85"/>
      <c r="P7" s="86"/>
      <c r="Q7" s="87"/>
    </row>
    <row r="8" spans="1:17" ht="14.4">
      <c r="A8" s="23"/>
      <c r="B8" s="15"/>
      <c r="C8" s="11"/>
      <c r="D8" s="7"/>
      <c r="E8" s="52" t="s">
        <v>48</v>
      </c>
      <c r="F8" s="54">
        <v>3</v>
      </c>
      <c r="G8" s="54">
        <v>0.05</v>
      </c>
      <c r="H8" s="54">
        <v>4.1100000000000003</v>
      </c>
      <c r="I8" s="54">
        <v>0.57999999999999996</v>
      </c>
      <c r="J8" s="54">
        <v>0</v>
      </c>
      <c r="K8" s="56"/>
      <c r="L8" s="51">
        <v>2.3199999999999998</v>
      </c>
      <c r="O8" s="85"/>
      <c r="P8" s="86"/>
      <c r="Q8" s="87"/>
    </row>
    <row r="9" spans="1:17" ht="14.4">
      <c r="A9" s="23"/>
      <c r="B9" s="15"/>
      <c r="C9" s="11"/>
      <c r="D9" s="7" t="s">
        <v>30</v>
      </c>
      <c r="E9" s="58" t="s">
        <v>50</v>
      </c>
      <c r="F9" s="54">
        <v>200</v>
      </c>
      <c r="G9" s="54">
        <v>0</v>
      </c>
      <c r="H9" s="54">
        <v>0</v>
      </c>
      <c r="I9" s="54">
        <v>13.45</v>
      </c>
      <c r="J9" s="54">
        <v>28</v>
      </c>
      <c r="K9" s="57">
        <v>20</v>
      </c>
      <c r="L9" s="52">
        <v>1.86</v>
      </c>
      <c r="O9" s="85"/>
      <c r="P9" s="86"/>
      <c r="Q9" s="87"/>
    </row>
    <row r="10" spans="1:17" ht="14.4">
      <c r="A10" s="23"/>
      <c r="B10" s="15"/>
      <c r="C10" s="11"/>
      <c r="D10" s="7"/>
      <c r="E10" s="59" t="s">
        <v>58</v>
      </c>
      <c r="F10" s="63">
        <v>115</v>
      </c>
      <c r="G10" s="63">
        <v>4.33</v>
      </c>
      <c r="H10" s="63">
        <v>2.0099999999999998</v>
      </c>
      <c r="I10" s="63">
        <v>11.98</v>
      </c>
      <c r="J10" s="63">
        <v>60.5</v>
      </c>
      <c r="K10" s="66"/>
      <c r="L10" s="51">
        <v>32.200000000000003</v>
      </c>
      <c r="O10" s="85"/>
      <c r="P10" s="86"/>
      <c r="Q10" s="87"/>
    </row>
    <row r="11" spans="1:17" ht="14.4">
      <c r="A11" s="23"/>
      <c r="B11" s="15"/>
      <c r="C11" s="11"/>
      <c r="D11" s="6" t="s">
        <v>52</v>
      </c>
      <c r="E11" s="60" t="s">
        <v>59</v>
      </c>
      <c r="F11" s="64">
        <v>16</v>
      </c>
      <c r="G11" s="64">
        <v>1.1000000000000001</v>
      </c>
      <c r="H11" s="64">
        <v>0.75</v>
      </c>
      <c r="I11" s="64">
        <v>10</v>
      </c>
      <c r="J11" s="64">
        <v>20.65</v>
      </c>
      <c r="K11" s="67"/>
      <c r="L11" s="50">
        <v>3.68</v>
      </c>
      <c r="O11" s="85"/>
      <c r="P11" s="88"/>
      <c r="Q11" s="87"/>
    </row>
    <row r="12" spans="1:17" ht="14.4">
      <c r="A12" s="23"/>
      <c r="B12" s="15"/>
      <c r="C12" s="11"/>
      <c r="D12" s="6" t="s">
        <v>24</v>
      </c>
      <c r="E12" s="61" t="s">
        <v>45</v>
      </c>
      <c r="F12" s="65">
        <v>100</v>
      </c>
      <c r="G12" s="65">
        <v>0.55000000000000004</v>
      </c>
      <c r="H12" s="65">
        <v>0.55000000000000004</v>
      </c>
      <c r="I12" s="65">
        <v>13.64</v>
      </c>
      <c r="J12" s="65">
        <v>40.92</v>
      </c>
      <c r="K12" s="68">
        <v>50</v>
      </c>
      <c r="L12" s="52">
        <v>9</v>
      </c>
      <c r="O12" s="85"/>
      <c r="P12" s="86"/>
      <c r="Q12" s="87"/>
    </row>
    <row r="13" spans="1:17" ht="14.4">
      <c r="A13" s="23"/>
      <c r="B13" s="15"/>
      <c r="C13" s="11"/>
      <c r="D13" s="6" t="s">
        <v>23</v>
      </c>
      <c r="E13" s="61" t="s">
        <v>41</v>
      </c>
      <c r="F13" s="65">
        <v>40</v>
      </c>
      <c r="G13" s="65">
        <v>3.92</v>
      </c>
      <c r="H13" s="65">
        <v>0.48</v>
      </c>
      <c r="I13" s="65">
        <v>19.88</v>
      </c>
      <c r="J13" s="65">
        <v>152.32</v>
      </c>
      <c r="K13" s="56"/>
      <c r="L13" s="52">
        <v>2.3199999999999998</v>
      </c>
      <c r="O13" s="85"/>
      <c r="P13" s="86"/>
      <c r="Q13" s="87"/>
    </row>
    <row r="14" spans="1:17" ht="14.4">
      <c r="A14" s="24"/>
      <c r="B14" s="17"/>
      <c r="C14" s="8"/>
      <c r="D14" s="18" t="s">
        <v>33</v>
      </c>
      <c r="E14" s="9"/>
      <c r="F14" s="19">
        <f>SUM(F6:F12)</f>
        <v>674</v>
      </c>
      <c r="G14" s="19">
        <f t="shared" ref="G14:J14" si="0">SUM(G6:G12)</f>
        <v>15.930000000000001</v>
      </c>
      <c r="H14" s="19">
        <f t="shared" si="0"/>
        <v>15.23</v>
      </c>
      <c r="I14" s="19">
        <f t="shared" si="0"/>
        <v>80.040000000000006</v>
      </c>
      <c r="J14" s="19">
        <f t="shared" si="0"/>
        <v>345.46999999999997</v>
      </c>
      <c r="K14" s="25"/>
      <c r="L14" s="19">
        <f t="shared" ref="L14" si="1">SUM(L6:L12)</f>
        <v>71.710000000000008</v>
      </c>
      <c r="O14" s="87"/>
      <c r="P14" s="87"/>
      <c r="Q14" s="87"/>
    </row>
    <row r="15" spans="1:17" ht="14.4">
      <c r="A15" s="26">
        <v>1</v>
      </c>
      <c r="B15" s="13">
        <v>1</v>
      </c>
      <c r="C15" s="10" t="s">
        <v>25</v>
      </c>
      <c r="D15" s="7" t="s">
        <v>26</v>
      </c>
      <c r="E15" s="62" t="s">
        <v>60</v>
      </c>
      <c r="F15" s="65">
        <v>200</v>
      </c>
      <c r="G15" s="65">
        <v>1.45</v>
      </c>
      <c r="H15" s="65">
        <v>12.85</v>
      </c>
      <c r="I15" s="65">
        <v>21.2</v>
      </c>
      <c r="J15" s="65">
        <v>184.3</v>
      </c>
      <c r="K15" s="68">
        <v>27</v>
      </c>
      <c r="L15" s="51">
        <v>16.38</v>
      </c>
      <c r="O15" s="87"/>
      <c r="P15" s="87"/>
    </row>
    <row r="16" spans="1:17" ht="14.4">
      <c r="A16" s="23"/>
      <c r="B16" s="15"/>
      <c r="C16" s="11"/>
      <c r="D16" s="7" t="s">
        <v>27</v>
      </c>
      <c r="E16" s="51" t="s">
        <v>61</v>
      </c>
      <c r="F16" s="53">
        <v>120</v>
      </c>
      <c r="G16" s="53">
        <v>6.03</v>
      </c>
      <c r="H16" s="53">
        <v>4.53</v>
      </c>
      <c r="I16" s="53">
        <v>28.94</v>
      </c>
      <c r="J16" s="53">
        <v>186.29</v>
      </c>
      <c r="K16" s="56">
        <v>9</v>
      </c>
      <c r="L16" s="51">
        <f>38.62-0.49-9.78-0.02</f>
        <v>28.329999999999995</v>
      </c>
      <c r="O16" s="85"/>
      <c r="P16" s="88"/>
    </row>
    <row r="17" spans="1:17" ht="14.4">
      <c r="A17" s="23"/>
      <c r="B17" s="15"/>
      <c r="C17" s="11"/>
      <c r="D17" s="7" t="s">
        <v>28</v>
      </c>
      <c r="E17" s="51" t="s">
        <v>62</v>
      </c>
      <c r="F17" s="53">
        <v>45</v>
      </c>
      <c r="G17" s="53">
        <v>7</v>
      </c>
      <c r="H17" s="53">
        <v>6.55</v>
      </c>
      <c r="I17" s="53">
        <v>7.07</v>
      </c>
      <c r="J17" s="53">
        <v>102.94</v>
      </c>
      <c r="K17" s="56">
        <v>2</v>
      </c>
      <c r="L17" s="51">
        <v>9.7799999999999994</v>
      </c>
      <c r="O17" s="85"/>
      <c r="P17" s="88"/>
    </row>
    <row r="18" spans="1:17" ht="14.4">
      <c r="A18" s="23"/>
      <c r="B18" s="15"/>
      <c r="C18" s="11"/>
      <c r="D18" s="7" t="s">
        <v>29</v>
      </c>
      <c r="E18" s="52" t="s">
        <v>50</v>
      </c>
      <c r="F18" s="54">
        <v>200</v>
      </c>
      <c r="G18" s="54">
        <v>0</v>
      </c>
      <c r="H18" s="54">
        <v>0</v>
      </c>
      <c r="I18" s="54">
        <v>13.45</v>
      </c>
      <c r="J18" s="54">
        <v>28</v>
      </c>
      <c r="K18" s="56">
        <v>20</v>
      </c>
      <c r="L18" s="50">
        <v>1.71</v>
      </c>
      <c r="O18" s="85"/>
      <c r="P18" s="88"/>
    </row>
    <row r="19" spans="1:17" ht="14.4">
      <c r="A19" s="23"/>
      <c r="B19" s="15"/>
      <c r="C19" s="11"/>
      <c r="D19" s="7" t="s">
        <v>30</v>
      </c>
      <c r="E19" s="52" t="s">
        <v>41</v>
      </c>
      <c r="F19" s="54">
        <v>40</v>
      </c>
      <c r="G19" s="54">
        <v>3.92</v>
      </c>
      <c r="H19" s="54">
        <v>0.48</v>
      </c>
      <c r="I19" s="54">
        <v>19.88</v>
      </c>
      <c r="J19" s="54">
        <v>152.32</v>
      </c>
      <c r="K19" s="56"/>
      <c r="L19" s="51">
        <v>2.3199999999999998</v>
      </c>
      <c r="O19" s="89"/>
      <c r="P19" s="88"/>
    </row>
    <row r="20" spans="1:17" ht="14.4">
      <c r="A20" s="23"/>
      <c r="B20" s="15"/>
      <c r="C20" s="11"/>
      <c r="D20" s="7" t="s">
        <v>31</v>
      </c>
      <c r="E20" s="52" t="s">
        <v>48</v>
      </c>
      <c r="F20" s="54">
        <v>3</v>
      </c>
      <c r="G20" s="54">
        <v>0.05</v>
      </c>
      <c r="H20" s="54">
        <v>4.1100000000000003</v>
      </c>
      <c r="I20" s="54">
        <v>0.57999999999999996</v>
      </c>
      <c r="J20" s="54">
        <v>0</v>
      </c>
      <c r="K20" s="56"/>
      <c r="L20" s="51">
        <v>0.49</v>
      </c>
      <c r="O20" s="89"/>
      <c r="P20" s="88"/>
    </row>
    <row r="21" spans="1:17" ht="14.4">
      <c r="A21" s="23"/>
      <c r="B21" s="15"/>
      <c r="C21" s="11"/>
      <c r="D21" s="7" t="s">
        <v>32</v>
      </c>
      <c r="E21" s="52" t="s">
        <v>45</v>
      </c>
      <c r="F21" s="54">
        <v>100</v>
      </c>
      <c r="G21" s="54">
        <v>0.55000000000000004</v>
      </c>
      <c r="H21" s="54">
        <v>0.55000000000000004</v>
      </c>
      <c r="I21" s="54">
        <v>13.64</v>
      </c>
      <c r="J21" s="54">
        <v>40.92</v>
      </c>
      <c r="K21" s="56">
        <v>50</v>
      </c>
      <c r="L21" s="51">
        <v>9</v>
      </c>
      <c r="O21" s="85"/>
      <c r="P21" s="90"/>
    </row>
    <row r="22" spans="1:17" ht="14.4">
      <c r="A22" s="23"/>
      <c r="B22" s="15"/>
      <c r="C22" s="11"/>
      <c r="D22" s="6"/>
      <c r="E22" s="52" t="s">
        <v>59</v>
      </c>
      <c r="F22" s="54">
        <v>16</v>
      </c>
      <c r="G22" s="54">
        <v>1.1000000000000001</v>
      </c>
      <c r="H22" s="54">
        <v>0.75</v>
      </c>
      <c r="I22" s="54">
        <v>10</v>
      </c>
      <c r="J22" s="54">
        <v>20.65</v>
      </c>
      <c r="K22" s="56"/>
      <c r="L22" s="51">
        <v>3.7</v>
      </c>
    </row>
    <row r="23" spans="1:17" ht="14.4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7" ht="14.4">
      <c r="A24" s="24"/>
      <c r="B24" s="17"/>
      <c r="C24" s="8"/>
      <c r="D24" s="18" t="s">
        <v>33</v>
      </c>
      <c r="E24" s="9"/>
      <c r="F24" s="19">
        <f>SUM(F15:F23)</f>
        <v>724</v>
      </c>
      <c r="G24" s="19">
        <f t="shared" ref="G24:J24" si="2">SUM(G15:G23)</f>
        <v>20.100000000000001</v>
      </c>
      <c r="H24" s="19">
        <f t="shared" si="2"/>
        <v>29.82</v>
      </c>
      <c r="I24" s="19">
        <f t="shared" si="2"/>
        <v>114.75999999999999</v>
      </c>
      <c r="J24" s="19">
        <f t="shared" si="2"/>
        <v>715.42</v>
      </c>
      <c r="K24" s="25"/>
      <c r="L24" s="19">
        <f t="shared" ref="L24" si="3">SUM(L15:L23)</f>
        <v>71.709999999999994</v>
      </c>
    </row>
    <row r="25" spans="1:17" ht="15" thickBot="1">
      <c r="A25" s="28">
        <f>A6</f>
        <v>1</v>
      </c>
      <c r="B25" s="29">
        <f>B6</f>
        <v>1</v>
      </c>
      <c r="C25" s="79" t="s">
        <v>4</v>
      </c>
      <c r="D25" s="80"/>
      <c r="E25" s="30"/>
      <c r="F25" s="31">
        <f>F14+F24</f>
        <v>1398</v>
      </c>
      <c r="G25" s="31">
        <f t="shared" ref="G25:J25" si="4">G14+G24</f>
        <v>36.03</v>
      </c>
      <c r="H25" s="31">
        <f t="shared" si="4"/>
        <v>45.05</v>
      </c>
      <c r="I25" s="31">
        <f t="shared" si="4"/>
        <v>194.8</v>
      </c>
      <c r="J25" s="31">
        <f t="shared" si="4"/>
        <v>1060.8899999999999</v>
      </c>
      <c r="K25" s="31"/>
      <c r="L25" s="31">
        <f t="shared" ref="L25" si="5">L14+L24</f>
        <v>143.42000000000002</v>
      </c>
      <c r="O25" s="87"/>
      <c r="P25" s="87"/>
      <c r="Q25" s="87"/>
    </row>
    <row r="26" spans="1:17" ht="14.4">
      <c r="A26" s="14">
        <v>1</v>
      </c>
      <c r="B26" s="15">
        <v>2</v>
      </c>
      <c r="C26" s="22" t="s">
        <v>20</v>
      </c>
      <c r="D26" s="5" t="s">
        <v>21</v>
      </c>
      <c r="E26" s="52" t="s">
        <v>40</v>
      </c>
      <c r="F26" s="54">
        <v>100</v>
      </c>
      <c r="G26" s="54">
        <v>4.42</v>
      </c>
      <c r="H26" s="54">
        <v>3.62</v>
      </c>
      <c r="I26" s="54">
        <v>21.16</v>
      </c>
      <c r="J26" s="54">
        <v>106</v>
      </c>
      <c r="K26" s="56">
        <v>10</v>
      </c>
      <c r="L26" s="38">
        <v>4.7300000000000004</v>
      </c>
      <c r="O26" s="85"/>
      <c r="P26" s="88"/>
      <c r="Q26" s="87"/>
    </row>
    <row r="27" spans="1:17" ht="14.4">
      <c r="A27" s="14"/>
      <c r="B27" s="15"/>
      <c r="C27" s="11"/>
      <c r="D27" s="6"/>
      <c r="E27" s="52" t="s">
        <v>63</v>
      </c>
      <c r="F27" s="54">
        <v>45</v>
      </c>
      <c r="G27" s="54">
        <v>9.18</v>
      </c>
      <c r="H27" s="54">
        <v>11.93</v>
      </c>
      <c r="I27" s="54">
        <v>6.49</v>
      </c>
      <c r="J27" s="54">
        <v>118.98</v>
      </c>
      <c r="K27" s="56">
        <v>45</v>
      </c>
      <c r="L27" s="40">
        <v>26.66</v>
      </c>
      <c r="O27" s="85"/>
      <c r="P27" s="88"/>
      <c r="Q27" s="87"/>
    </row>
    <row r="28" spans="1:17" ht="14.4">
      <c r="A28" s="14"/>
      <c r="B28" s="15"/>
      <c r="C28" s="11"/>
      <c r="D28" s="7" t="s">
        <v>30</v>
      </c>
      <c r="E28" s="52" t="s">
        <v>44</v>
      </c>
      <c r="F28" s="53">
        <v>187</v>
      </c>
      <c r="G28" s="53">
        <v>0.99</v>
      </c>
      <c r="H28" s="53">
        <v>0</v>
      </c>
      <c r="I28" s="53">
        <v>12</v>
      </c>
      <c r="J28" s="53">
        <v>79.58</v>
      </c>
      <c r="K28" s="56">
        <v>49</v>
      </c>
      <c r="L28" s="40">
        <v>15.9</v>
      </c>
      <c r="O28" s="85"/>
      <c r="P28" s="88"/>
      <c r="Q28" s="87"/>
    </row>
    <row r="29" spans="1:17" ht="14.4">
      <c r="A29" s="14"/>
      <c r="B29" s="15"/>
      <c r="C29" s="11"/>
      <c r="D29" s="7" t="s">
        <v>66</v>
      </c>
      <c r="E29" s="51" t="s">
        <v>43</v>
      </c>
      <c r="F29" s="53">
        <v>33.33</v>
      </c>
      <c r="G29" s="54">
        <v>0.1</v>
      </c>
      <c r="H29" s="54">
        <v>0.38</v>
      </c>
      <c r="I29" s="54">
        <v>6.01</v>
      </c>
      <c r="J29" s="54">
        <v>8.4</v>
      </c>
      <c r="K29" s="56"/>
      <c r="L29" s="40">
        <v>14</v>
      </c>
      <c r="O29" s="85"/>
      <c r="P29" s="88"/>
      <c r="Q29" s="87"/>
    </row>
    <row r="30" spans="1:17" ht="14.4">
      <c r="A30" s="14"/>
      <c r="B30" s="15"/>
      <c r="C30" s="11"/>
      <c r="D30" s="7" t="s">
        <v>24</v>
      </c>
      <c r="E30" s="58" t="s">
        <v>45</v>
      </c>
      <c r="F30" s="53">
        <v>90</v>
      </c>
      <c r="G30" s="53">
        <v>0.5</v>
      </c>
      <c r="H30" s="53">
        <v>0.5</v>
      </c>
      <c r="I30" s="53">
        <v>12.28</v>
      </c>
      <c r="J30" s="53">
        <v>36.83</v>
      </c>
      <c r="K30" s="56">
        <v>50</v>
      </c>
      <c r="L30" s="40">
        <v>8.1</v>
      </c>
      <c r="O30" s="85"/>
      <c r="P30" s="88"/>
      <c r="Q30" s="87"/>
    </row>
    <row r="31" spans="1:17" ht="14.4">
      <c r="A31" s="14"/>
      <c r="B31" s="15"/>
      <c r="C31" s="11"/>
      <c r="D31" s="6" t="s">
        <v>23</v>
      </c>
      <c r="E31" s="50" t="s">
        <v>41</v>
      </c>
      <c r="F31" s="54">
        <v>40</v>
      </c>
      <c r="G31" s="54">
        <v>3.92</v>
      </c>
      <c r="H31" s="54">
        <v>0.48</v>
      </c>
      <c r="I31" s="54">
        <v>19.88</v>
      </c>
      <c r="J31" s="54">
        <v>152.32</v>
      </c>
      <c r="K31" s="67"/>
      <c r="L31" s="40">
        <v>2.3199999999999998</v>
      </c>
      <c r="O31" s="85"/>
      <c r="P31" s="88"/>
      <c r="Q31" s="87"/>
    </row>
    <row r="32" spans="1:17" ht="14.4">
      <c r="A32" s="14"/>
      <c r="B32" s="15"/>
      <c r="C32" s="11"/>
      <c r="D32" s="6"/>
      <c r="E32" s="61"/>
      <c r="F32" s="65"/>
      <c r="G32" s="65"/>
      <c r="H32" s="65"/>
      <c r="I32" s="65"/>
      <c r="J32" s="65"/>
      <c r="K32" s="68"/>
      <c r="L32" s="40"/>
      <c r="O32" s="87"/>
      <c r="P32" s="87"/>
      <c r="Q32" s="87"/>
    </row>
    <row r="33" spans="1:17" ht="14.4">
      <c r="A33" s="14"/>
      <c r="B33" s="15"/>
      <c r="C33" s="11"/>
      <c r="D33" s="6"/>
      <c r="E33" s="61"/>
      <c r="F33" s="65"/>
      <c r="G33" s="65"/>
      <c r="H33" s="65"/>
      <c r="I33" s="65"/>
      <c r="J33" s="65"/>
      <c r="K33" s="56"/>
      <c r="L33" s="40"/>
      <c r="O33" s="87"/>
      <c r="P33" s="87"/>
      <c r="Q33" s="87"/>
    </row>
    <row r="34" spans="1:17" ht="14.4">
      <c r="A34" s="16"/>
      <c r="B34" s="17"/>
      <c r="C34" s="8"/>
      <c r="D34" s="18" t="s">
        <v>33</v>
      </c>
      <c r="E34" s="9"/>
      <c r="F34" s="19">
        <f>SUM(F26:F32)</f>
        <v>495.33</v>
      </c>
      <c r="G34" s="19">
        <f t="shared" ref="G34" si="6">SUM(G26:G32)</f>
        <v>19.11</v>
      </c>
      <c r="H34" s="19">
        <f t="shared" ref="H34" si="7">SUM(H26:H32)</f>
        <v>16.91</v>
      </c>
      <c r="I34" s="19">
        <f t="shared" ref="I34" si="8">SUM(I26:I32)</f>
        <v>77.819999999999993</v>
      </c>
      <c r="J34" s="19">
        <f t="shared" ref="J34:L34" si="9">SUM(J26:J32)</f>
        <v>502.10999999999996</v>
      </c>
      <c r="K34" s="25"/>
      <c r="L34" s="19">
        <f t="shared" si="9"/>
        <v>71.709999999999994</v>
      </c>
    </row>
    <row r="35" spans="1:17" ht="14.4">
      <c r="A35" s="13">
        <f>A26</f>
        <v>1</v>
      </c>
      <c r="B35" s="13">
        <f>B26</f>
        <v>2</v>
      </c>
      <c r="C35" s="10" t="s">
        <v>25</v>
      </c>
      <c r="D35" s="7" t="s">
        <v>27</v>
      </c>
      <c r="E35" s="50" t="s">
        <v>64</v>
      </c>
      <c r="F35" s="70">
        <v>200</v>
      </c>
      <c r="G35" s="71">
        <v>2.9</v>
      </c>
      <c r="H35" s="71">
        <v>2.95</v>
      </c>
      <c r="I35" s="71">
        <v>8.06</v>
      </c>
      <c r="J35" s="71">
        <v>109.66</v>
      </c>
      <c r="K35" s="56">
        <v>56</v>
      </c>
      <c r="L35" s="40">
        <v>3.99</v>
      </c>
    </row>
    <row r="36" spans="1:17" ht="14.4">
      <c r="A36" s="14"/>
      <c r="B36" s="15"/>
      <c r="C36" s="11"/>
      <c r="D36" s="7" t="s">
        <v>28</v>
      </c>
      <c r="E36" s="50" t="s">
        <v>65</v>
      </c>
      <c r="F36" s="53">
        <v>140</v>
      </c>
      <c r="G36" s="65">
        <v>6.43</v>
      </c>
      <c r="H36" s="65">
        <v>11.85</v>
      </c>
      <c r="I36" s="65">
        <v>56.19</v>
      </c>
      <c r="J36" s="65">
        <v>233.35</v>
      </c>
      <c r="K36" s="56">
        <v>39</v>
      </c>
      <c r="L36" s="40">
        <f>41.59-0.33-9.78</f>
        <v>31.480000000000004</v>
      </c>
      <c r="O36" s="85"/>
      <c r="P36" s="88"/>
    </row>
    <row r="37" spans="1:17" ht="14.4">
      <c r="A37" s="14"/>
      <c r="B37" s="15"/>
      <c r="C37" s="11"/>
      <c r="D37" s="7"/>
      <c r="E37" s="50" t="s">
        <v>62</v>
      </c>
      <c r="F37" s="53">
        <v>45</v>
      </c>
      <c r="G37" s="53">
        <v>7</v>
      </c>
      <c r="H37" s="53">
        <v>6.55</v>
      </c>
      <c r="I37" s="53">
        <v>7.07</v>
      </c>
      <c r="J37" s="53">
        <v>102.94</v>
      </c>
      <c r="K37" s="56">
        <v>2</v>
      </c>
      <c r="L37" s="40">
        <v>9.7799999999999994</v>
      </c>
      <c r="O37" s="85"/>
      <c r="P37" s="88"/>
    </row>
    <row r="38" spans="1:17" ht="14.4">
      <c r="A38" s="14"/>
      <c r="B38" s="15"/>
      <c r="C38" s="11"/>
      <c r="D38" s="7" t="s">
        <v>66</v>
      </c>
      <c r="E38" s="50" t="s">
        <v>43</v>
      </c>
      <c r="F38" s="53">
        <v>33.33</v>
      </c>
      <c r="G38" s="53">
        <v>0.1</v>
      </c>
      <c r="H38" s="53">
        <v>0.38</v>
      </c>
      <c r="I38" s="53">
        <v>6.01</v>
      </c>
      <c r="J38" s="53">
        <v>8.4</v>
      </c>
      <c r="K38" s="56"/>
      <c r="L38" s="40">
        <v>14</v>
      </c>
      <c r="O38" s="85"/>
      <c r="P38" s="88"/>
    </row>
    <row r="39" spans="1:17" ht="14.4">
      <c r="A39" s="14"/>
      <c r="B39" s="15"/>
      <c r="C39" s="11"/>
      <c r="D39" s="7" t="s">
        <v>23</v>
      </c>
      <c r="E39" s="50" t="s">
        <v>41</v>
      </c>
      <c r="F39" s="54">
        <v>40</v>
      </c>
      <c r="G39" s="54">
        <v>3.92</v>
      </c>
      <c r="H39" s="54">
        <v>0.48</v>
      </c>
      <c r="I39" s="54">
        <v>19.88</v>
      </c>
      <c r="J39" s="54">
        <v>152.32</v>
      </c>
      <c r="K39" s="56"/>
      <c r="L39" s="40">
        <v>2.3199999999999998</v>
      </c>
      <c r="O39" s="85"/>
      <c r="P39" s="88"/>
    </row>
    <row r="40" spans="1:17" ht="14.4">
      <c r="A40" s="14"/>
      <c r="B40" s="15"/>
      <c r="C40" s="11"/>
      <c r="D40" s="7" t="s">
        <v>30</v>
      </c>
      <c r="E40" s="50" t="s">
        <v>50</v>
      </c>
      <c r="F40" s="55">
        <v>200</v>
      </c>
      <c r="G40" s="55">
        <v>0</v>
      </c>
      <c r="H40" s="55">
        <v>0</v>
      </c>
      <c r="I40" s="55">
        <v>13.45</v>
      </c>
      <c r="J40" s="55">
        <v>28</v>
      </c>
      <c r="K40" s="56"/>
      <c r="L40" s="40">
        <v>1.71</v>
      </c>
      <c r="O40" s="85"/>
      <c r="P40" s="88"/>
    </row>
    <row r="41" spans="1:17" ht="14.4">
      <c r="A41" s="14"/>
      <c r="B41" s="15"/>
      <c r="C41" s="11"/>
      <c r="D41" s="7" t="s">
        <v>24</v>
      </c>
      <c r="E41" s="50" t="s">
        <v>45</v>
      </c>
      <c r="F41" s="53">
        <v>90</v>
      </c>
      <c r="G41" s="53">
        <v>0.5</v>
      </c>
      <c r="H41" s="53">
        <v>0.5</v>
      </c>
      <c r="I41" s="53">
        <v>12.28</v>
      </c>
      <c r="J41" s="53">
        <v>36.83</v>
      </c>
      <c r="K41" s="56">
        <v>50</v>
      </c>
      <c r="L41" s="40">
        <v>8.1</v>
      </c>
      <c r="O41" s="85"/>
      <c r="P41" s="88"/>
    </row>
    <row r="42" spans="1:17" ht="14.4">
      <c r="A42" s="14"/>
      <c r="B42" s="15"/>
      <c r="C42" s="11"/>
      <c r="D42" s="6"/>
      <c r="E42" s="50" t="s">
        <v>48</v>
      </c>
      <c r="F42" s="53">
        <v>2</v>
      </c>
      <c r="G42" s="53">
        <v>0.03</v>
      </c>
      <c r="H42" s="53">
        <v>2.75</v>
      </c>
      <c r="I42" s="53">
        <v>0.39</v>
      </c>
      <c r="J42" s="53">
        <v>0</v>
      </c>
      <c r="K42" s="56"/>
      <c r="L42" s="40">
        <v>0.33</v>
      </c>
    </row>
    <row r="43" spans="1:17" ht="14.4">
      <c r="A43" s="14"/>
      <c r="B43" s="15"/>
      <c r="C43" s="11"/>
      <c r="D43" s="6"/>
      <c r="E43" s="39"/>
      <c r="F43" s="40"/>
      <c r="G43" s="40"/>
      <c r="H43" s="40"/>
      <c r="I43" s="40"/>
      <c r="J43" s="40"/>
      <c r="K43" s="41"/>
      <c r="L43" s="40"/>
    </row>
    <row r="44" spans="1:17" ht="14.4">
      <c r="A44" s="16"/>
      <c r="B44" s="17"/>
      <c r="C44" s="8"/>
      <c r="D44" s="18" t="s">
        <v>33</v>
      </c>
      <c r="E44" s="9"/>
      <c r="F44" s="19">
        <f>SUM(F35:F43)</f>
        <v>750.32999999999993</v>
      </c>
      <c r="G44" s="19">
        <f t="shared" ref="G44" si="10">SUM(G35:G43)</f>
        <v>20.880000000000003</v>
      </c>
      <c r="H44" s="19">
        <f t="shared" ref="H44" si="11">SUM(H35:H43)</f>
        <v>25.46</v>
      </c>
      <c r="I44" s="19">
        <f t="shared" ref="I44" si="12">SUM(I35:I43)</f>
        <v>123.33</v>
      </c>
      <c r="J44" s="19">
        <f t="shared" ref="J44:L44" si="13">SUM(J35:J43)</f>
        <v>671.5</v>
      </c>
      <c r="K44" s="25"/>
      <c r="L44" s="19">
        <f t="shared" si="13"/>
        <v>71.710000000000008</v>
      </c>
    </row>
    <row r="45" spans="1:17" ht="15.75" customHeight="1" thickBot="1">
      <c r="A45" s="32">
        <f>A26</f>
        <v>1</v>
      </c>
      <c r="B45" s="32">
        <f>B26</f>
        <v>2</v>
      </c>
      <c r="C45" s="79" t="s">
        <v>4</v>
      </c>
      <c r="D45" s="80"/>
      <c r="E45" s="30"/>
      <c r="F45" s="31">
        <f>F34+F44</f>
        <v>1245.6599999999999</v>
      </c>
      <c r="G45" s="31">
        <f t="shared" ref="G45" si="14">G34+G44</f>
        <v>39.99</v>
      </c>
      <c r="H45" s="31">
        <f t="shared" ref="H45" si="15">H34+H44</f>
        <v>42.370000000000005</v>
      </c>
      <c r="I45" s="31">
        <f t="shared" ref="I45" si="16">I34+I44</f>
        <v>201.14999999999998</v>
      </c>
      <c r="J45" s="31">
        <f t="shared" ref="J45:L45" si="17">J34+J44</f>
        <v>1173.6099999999999</v>
      </c>
      <c r="K45" s="31"/>
      <c r="L45" s="31">
        <f t="shared" si="17"/>
        <v>143.42000000000002</v>
      </c>
    </row>
    <row r="46" spans="1:17" ht="14.4">
      <c r="A46" s="20">
        <v>1</v>
      </c>
      <c r="B46" s="21">
        <v>3</v>
      </c>
      <c r="C46" s="22" t="s">
        <v>20</v>
      </c>
      <c r="D46" s="5" t="s">
        <v>21</v>
      </c>
      <c r="E46" s="51" t="s">
        <v>67</v>
      </c>
      <c r="F46" s="53">
        <v>100</v>
      </c>
      <c r="G46" s="53">
        <v>9.15</v>
      </c>
      <c r="H46" s="53">
        <v>2.13</v>
      </c>
      <c r="I46" s="53">
        <v>7.18</v>
      </c>
      <c r="J46" s="53">
        <v>134.68</v>
      </c>
      <c r="K46" s="56">
        <v>9</v>
      </c>
      <c r="L46" s="38">
        <f>36.62-10.44</f>
        <v>26.18</v>
      </c>
      <c r="O46" s="85"/>
      <c r="P46" s="88"/>
    </row>
    <row r="47" spans="1:17" ht="14.4">
      <c r="A47" s="23"/>
      <c r="B47" s="15"/>
      <c r="C47" s="11"/>
      <c r="D47" s="6"/>
      <c r="E47" s="52" t="s">
        <v>49</v>
      </c>
      <c r="F47" s="54">
        <v>45</v>
      </c>
      <c r="G47" s="54">
        <v>7.78</v>
      </c>
      <c r="H47" s="54">
        <v>7.21</v>
      </c>
      <c r="I47" s="54">
        <v>7.85</v>
      </c>
      <c r="J47" s="54">
        <v>114.38</v>
      </c>
      <c r="K47" s="56">
        <v>7</v>
      </c>
      <c r="L47" s="40">
        <v>10.44</v>
      </c>
      <c r="O47" s="85"/>
      <c r="P47" s="88"/>
    </row>
    <row r="48" spans="1:17" ht="14.4">
      <c r="A48" s="23"/>
      <c r="B48" s="15"/>
      <c r="C48" s="11"/>
      <c r="D48" s="7"/>
      <c r="E48" s="51" t="s">
        <v>42</v>
      </c>
      <c r="F48" s="54">
        <v>47</v>
      </c>
      <c r="G48" s="54">
        <v>1.0900000000000001</v>
      </c>
      <c r="H48" s="54">
        <v>2.13</v>
      </c>
      <c r="I48" s="54">
        <v>3.08</v>
      </c>
      <c r="J48" s="54">
        <v>36.1</v>
      </c>
      <c r="K48" s="56">
        <v>43</v>
      </c>
      <c r="L48" s="40">
        <v>4.75</v>
      </c>
      <c r="O48" s="85"/>
      <c r="P48" s="88"/>
    </row>
    <row r="49" spans="1:16" ht="14.4">
      <c r="A49" s="23"/>
      <c r="B49" s="15"/>
      <c r="C49" s="11"/>
      <c r="D49" s="7" t="s">
        <v>30</v>
      </c>
      <c r="E49" s="52" t="s">
        <v>44</v>
      </c>
      <c r="F49" s="54">
        <v>190</v>
      </c>
      <c r="G49" s="54">
        <v>1</v>
      </c>
      <c r="H49" s="54">
        <v>0</v>
      </c>
      <c r="I49" s="54">
        <v>12.17</v>
      </c>
      <c r="J49" s="54">
        <v>80.86</v>
      </c>
      <c r="K49" s="56">
        <v>49</v>
      </c>
      <c r="L49" s="40">
        <v>16.149999999999999</v>
      </c>
      <c r="O49" s="85"/>
      <c r="P49" s="88"/>
    </row>
    <row r="50" spans="1:16" ht="14.4">
      <c r="A50" s="23"/>
      <c r="B50" s="15"/>
      <c r="C50" s="11"/>
      <c r="D50" s="7" t="s">
        <v>52</v>
      </c>
      <c r="E50" s="51" t="s">
        <v>59</v>
      </c>
      <c r="F50" s="55">
        <v>16</v>
      </c>
      <c r="G50" s="55">
        <v>1.1000000000000001</v>
      </c>
      <c r="H50" s="55">
        <v>0.75</v>
      </c>
      <c r="I50" s="55">
        <v>10</v>
      </c>
      <c r="J50" s="55">
        <v>20.65</v>
      </c>
      <c r="K50" s="57"/>
      <c r="L50" s="40">
        <v>3.68</v>
      </c>
      <c r="O50" s="85"/>
      <c r="P50" s="88"/>
    </row>
    <row r="51" spans="1:16" ht="14.4">
      <c r="A51" s="23"/>
      <c r="B51" s="15"/>
      <c r="C51" s="11"/>
      <c r="D51" s="6" t="s">
        <v>24</v>
      </c>
      <c r="E51" s="52" t="s">
        <v>68</v>
      </c>
      <c r="F51" s="54">
        <v>91</v>
      </c>
      <c r="G51" s="54">
        <v>0.46</v>
      </c>
      <c r="H51" s="54">
        <v>0.46</v>
      </c>
      <c r="I51" s="54">
        <v>11.35</v>
      </c>
      <c r="J51" s="54">
        <v>36.32</v>
      </c>
      <c r="K51" s="56">
        <v>50</v>
      </c>
      <c r="L51" s="40">
        <v>8.19</v>
      </c>
      <c r="O51" s="85"/>
      <c r="P51" s="88"/>
    </row>
    <row r="52" spans="1:16" ht="14.4">
      <c r="A52" s="23"/>
      <c r="B52" s="15"/>
      <c r="C52" s="11"/>
      <c r="D52" s="6" t="s">
        <v>23</v>
      </c>
      <c r="E52" s="60" t="s">
        <v>41</v>
      </c>
      <c r="F52" s="54">
        <v>40</v>
      </c>
      <c r="G52" s="54">
        <v>3.92</v>
      </c>
      <c r="H52" s="54">
        <v>0.48</v>
      </c>
      <c r="I52" s="54">
        <v>19.88</v>
      </c>
      <c r="J52" s="54">
        <v>152.32</v>
      </c>
      <c r="K52" s="41"/>
      <c r="L52" s="40">
        <v>2.3199999999999998</v>
      </c>
    </row>
    <row r="53" spans="1:16" ht="14.4">
      <c r="A53" s="24"/>
      <c r="B53" s="17"/>
      <c r="C53" s="8"/>
      <c r="D53" s="18" t="s">
        <v>33</v>
      </c>
      <c r="E53" s="9"/>
      <c r="F53" s="19">
        <f>SUM(F46:F52)</f>
        <v>529</v>
      </c>
      <c r="G53" s="19">
        <f t="shared" ref="G53" si="18">SUM(G46:G52)</f>
        <v>24.5</v>
      </c>
      <c r="H53" s="19">
        <f t="shared" ref="H53" si="19">SUM(H46:H52)</f>
        <v>13.16</v>
      </c>
      <c r="I53" s="19">
        <f t="shared" ref="I53" si="20">SUM(I46:I52)</f>
        <v>71.510000000000005</v>
      </c>
      <c r="J53" s="19">
        <f t="shared" ref="J53:L53" si="21">SUM(J46:J52)</f>
        <v>575.30999999999995</v>
      </c>
      <c r="K53" s="25"/>
      <c r="L53" s="19">
        <f t="shared" si="21"/>
        <v>71.709999999999994</v>
      </c>
    </row>
    <row r="54" spans="1:16" ht="14.4">
      <c r="A54" s="26">
        <f>A46</f>
        <v>1</v>
      </c>
      <c r="B54" s="13">
        <f>B46</f>
        <v>3</v>
      </c>
      <c r="C54" s="10" t="s">
        <v>25</v>
      </c>
      <c r="D54" s="7" t="s">
        <v>27</v>
      </c>
      <c r="E54" s="62" t="s">
        <v>69</v>
      </c>
      <c r="F54" s="65">
        <v>250</v>
      </c>
      <c r="G54" s="65">
        <v>2</v>
      </c>
      <c r="H54" s="65">
        <v>5</v>
      </c>
      <c r="I54" s="65">
        <v>11</v>
      </c>
      <c r="J54" s="65">
        <v>100</v>
      </c>
      <c r="K54" s="68">
        <v>54</v>
      </c>
      <c r="L54" s="40">
        <v>16.5</v>
      </c>
    </row>
    <row r="55" spans="1:16" ht="14.4">
      <c r="A55" s="23"/>
      <c r="B55" s="15"/>
      <c r="C55" s="11"/>
      <c r="D55" s="7" t="s">
        <v>28</v>
      </c>
      <c r="E55" s="51" t="s">
        <v>40</v>
      </c>
      <c r="F55" s="53">
        <v>125</v>
      </c>
      <c r="G55" s="53">
        <v>5.52</v>
      </c>
      <c r="H55" s="53">
        <v>4.5199999999999996</v>
      </c>
      <c r="I55" s="53">
        <v>26.45</v>
      </c>
      <c r="J55" s="53">
        <v>132.5</v>
      </c>
      <c r="K55" s="56">
        <v>10</v>
      </c>
      <c r="L55" s="40">
        <f>38.35-9.72</f>
        <v>28.630000000000003</v>
      </c>
      <c r="O55" s="85"/>
      <c r="P55" s="88"/>
    </row>
    <row r="56" spans="1:16" ht="14.4">
      <c r="A56" s="23"/>
      <c r="B56" s="15"/>
      <c r="C56" s="11"/>
      <c r="D56" s="7"/>
      <c r="E56" s="51" t="s">
        <v>49</v>
      </c>
      <c r="F56" s="53">
        <v>45</v>
      </c>
      <c r="G56" s="53">
        <v>7.78</v>
      </c>
      <c r="H56" s="53">
        <v>7.21</v>
      </c>
      <c r="I56" s="53">
        <v>7.85</v>
      </c>
      <c r="J56" s="53">
        <v>114.38</v>
      </c>
      <c r="K56" s="56">
        <v>7</v>
      </c>
      <c r="L56" s="40">
        <v>9.7200000000000006</v>
      </c>
      <c r="O56" s="85"/>
      <c r="P56" s="88"/>
    </row>
    <row r="57" spans="1:16" ht="14.4">
      <c r="A57" s="23"/>
      <c r="B57" s="15"/>
      <c r="C57" s="11"/>
      <c r="D57" s="7" t="s">
        <v>23</v>
      </c>
      <c r="E57" s="51" t="s">
        <v>41</v>
      </c>
      <c r="F57" s="54">
        <v>40</v>
      </c>
      <c r="G57" s="54">
        <v>3.92</v>
      </c>
      <c r="H57" s="54">
        <v>0.48</v>
      </c>
      <c r="I57" s="54">
        <v>19.88</v>
      </c>
      <c r="J57" s="54">
        <v>152.32</v>
      </c>
      <c r="K57" s="56"/>
      <c r="L57" s="40">
        <v>2.3199999999999998</v>
      </c>
      <c r="O57" s="85"/>
      <c r="P57" s="88"/>
    </row>
    <row r="58" spans="1:16" ht="14.4">
      <c r="A58" s="23"/>
      <c r="B58" s="15"/>
      <c r="C58" s="11"/>
      <c r="D58" s="7" t="s">
        <v>52</v>
      </c>
      <c r="E58" s="51" t="s">
        <v>59</v>
      </c>
      <c r="F58" s="55">
        <v>16</v>
      </c>
      <c r="G58" s="55">
        <v>1.1000000000000001</v>
      </c>
      <c r="H58" s="55">
        <v>0.75</v>
      </c>
      <c r="I58" s="55">
        <v>10</v>
      </c>
      <c r="J58" s="55">
        <v>20.65</v>
      </c>
      <c r="K58" s="56"/>
      <c r="L58" s="40">
        <v>3.68</v>
      </c>
      <c r="O58" s="85"/>
      <c r="P58" s="88"/>
    </row>
    <row r="59" spans="1:16" ht="14.4">
      <c r="A59" s="23"/>
      <c r="B59" s="15"/>
      <c r="C59" s="11"/>
      <c r="D59" s="7" t="s">
        <v>30</v>
      </c>
      <c r="E59" s="51" t="s">
        <v>50</v>
      </c>
      <c r="F59" s="53">
        <v>200</v>
      </c>
      <c r="G59" s="65">
        <v>0</v>
      </c>
      <c r="H59" s="65">
        <v>0</v>
      </c>
      <c r="I59" s="65">
        <v>13.45</v>
      </c>
      <c r="J59" s="65">
        <v>28</v>
      </c>
      <c r="K59" s="56">
        <v>20</v>
      </c>
      <c r="L59" s="40">
        <v>1.86</v>
      </c>
      <c r="O59" s="85"/>
      <c r="P59" s="88"/>
    </row>
    <row r="60" spans="1:16" ht="14.4">
      <c r="A60" s="23"/>
      <c r="B60" s="15"/>
      <c r="C60" s="11"/>
      <c r="D60" s="7" t="s">
        <v>24</v>
      </c>
      <c r="E60" s="60" t="s">
        <v>45</v>
      </c>
      <c r="F60" s="60">
        <v>100</v>
      </c>
      <c r="G60" s="60">
        <v>0.55000000000000004</v>
      </c>
      <c r="H60" s="60">
        <v>0.55000000000000004</v>
      </c>
      <c r="I60" s="60">
        <v>13.64</v>
      </c>
      <c r="J60" s="60">
        <v>40.92</v>
      </c>
      <c r="K60" s="64">
        <v>50</v>
      </c>
      <c r="L60" s="40">
        <v>9</v>
      </c>
      <c r="O60" s="91"/>
      <c r="P60" s="88"/>
    </row>
    <row r="61" spans="1:16" ht="14.4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6" ht="14.4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  <c r="L62" s="40"/>
    </row>
    <row r="63" spans="1:16" ht="14.4">
      <c r="A63" s="24"/>
      <c r="B63" s="17"/>
      <c r="C63" s="8"/>
      <c r="D63" s="18" t="s">
        <v>33</v>
      </c>
      <c r="E63" s="9"/>
      <c r="F63" s="19">
        <f>SUM(F54:F62)</f>
        <v>776</v>
      </c>
      <c r="G63" s="19">
        <f t="shared" ref="G63" si="22">SUM(G54:G62)</f>
        <v>20.87</v>
      </c>
      <c r="H63" s="19">
        <f t="shared" ref="H63" si="23">SUM(H54:H62)</f>
        <v>18.510000000000002</v>
      </c>
      <c r="I63" s="19">
        <f t="shared" ref="I63" si="24">SUM(I54:I62)</f>
        <v>102.27000000000001</v>
      </c>
      <c r="J63" s="19">
        <f t="shared" ref="J63:L63" si="25">SUM(J54:J62)</f>
        <v>588.77</v>
      </c>
      <c r="K63" s="25"/>
      <c r="L63" s="19">
        <f t="shared" si="25"/>
        <v>71.710000000000008</v>
      </c>
    </row>
    <row r="64" spans="1:16" ht="15.75" customHeight="1" thickBot="1">
      <c r="A64" s="28">
        <f>A46</f>
        <v>1</v>
      </c>
      <c r="B64" s="29">
        <f>B46</f>
        <v>3</v>
      </c>
      <c r="C64" s="79" t="s">
        <v>4</v>
      </c>
      <c r="D64" s="80"/>
      <c r="E64" s="30"/>
      <c r="F64" s="31">
        <f>F53+F63</f>
        <v>1305</v>
      </c>
      <c r="G64" s="31">
        <f t="shared" ref="G64" si="26">G53+G63</f>
        <v>45.370000000000005</v>
      </c>
      <c r="H64" s="31">
        <f t="shared" ref="H64" si="27">H53+H63</f>
        <v>31.67</v>
      </c>
      <c r="I64" s="31">
        <f t="shared" ref="I64" si="28">I53+I63</f>
        <v>173.78000000000003</v>
      </c>
      <c r="J64" s="31">
        <f t="shared" ref="J64:L64" si="29">J53+J63</f>
        <v>1164.08</v>
      </c>
      <c r="K64" s="31"/>
      <c r="L64" s="31">
        <f t="shared" si="29"/>
        <v>143.42000000000002</v>
      </c>
    </row>
    <row r="65" spans="1:16" ht="14.4">
      <c r="A65" s="20">
        <v>1</v>
      </c>
      <c r="B65" s="21">
        <v>4</v>
      </c>
      <c r="C65" s="22" t="s">
        <v>20</v>
      </c>
      <c r="D65" s="5" t="s">
        <v>21</v>
      </c>
      <c r="E65" s="58" t="s">
        <v>67</v>
      </c>
      <c r="F65" s="53">
        <v>150</v>
      </c>
      <c r="G65" s="53">
        <v>13.62</v>
      </c>
      <c r="H65" s="53">
        <v>3.17</v>
      </c>
      <c r="I65" s="53">
        <v>10.7</v>
      </c>
      <c r="J65" s="53">
        <v>200.42</v>
      </c>
      <c r="K65" s="56">
        <v>9</v>
      </c>
      <c r="L65" s="38">
        <f>32.67-10.44</f>
        <v>22.230000000000004</v>
      </c>
    </row>
    <row r="66" spans="1:16" ht="14.4">
      <c r="A66" s="23"/>
      <c r="B66" s="15"/>
      <c r="C66" s="11"/>
      <c r="D66" s="6"/>
      <c r="E66" s="52" t="s">
        <v>70</v>
      </c>
      <c r="F66" s="54">
        <v>45</v>
      </c>
      <c r="G66" s="54">
        <v>7</v>
      </c>
      <c r="H66" s="54">
        <v>5.2</v>
      </c>
      <c r="I66" s="54">
        <v>7.07</v>
      </c>
      <c r="J66" s="54">
        <v>102.94</v>
      </c>
      <c r="K66" s="56">
        <v>44</v>
      </c>
      <c r="L66" s="40">
        <v>10.44</v>
      </c>
      <c r="O66" s="85"/>
      <c r="P66" s="88"/>
    </row>
    <row r="67" spans="1:16" ht="14.4">
      <c r="A67" s="23"/>
      <c r="B67" s="15"/>
      <c r="C67" s="11"/>
      <c r="D67" s="7" t="s">
        <v>22</v>
      </c>
      <c r="E67" s="58" t="s">
        <v>57</v>
      </c>
      <c r="F67" s="53">
        <v>40</v>
      </c>
      <c r="G67" s="53">
        <v>5.08</v>
      </c>
      <c r="H67" s="53">
        <v>4.5999999999999996</v>
      </c>
      <c r="I67" s="53">
        <v>0.28000000000000003</v>
      </c>
      <c r="J67" s="53">
        <v>63</v>
      </c>
      <c r="K67" s="56">
        <v>8</v>
      </c>
      <c r="L67" s="40">
        <v>8.01</v>
      </c>
      <c r="O67" s="85"/>
      <c r="P67" s="88"/>
    </row>
    <row r="68" spans="1:16" ht="14.4">
      <c r="A68" s="23"/>
      <c r="B68" s="15"/>
      <c r="C68" s="11"/>
      <c r="D68" s="7" t="s">
        <v>30</v>
      </c>
      <c r="E68" s="58" t="s">
        <v>50</v>
      </c>
      <c r="F68" s="53">
        <v>200</v>
      </c>
      <c r="G68" s="53">
        <v>0</v>
      </c>
      <c r="H68" s="53">
        <v>0</v>
      </c>
      <c r="I68" s="53">
        <v>13.45</v>
      </c>
      <c r="J68" s="53">
        <v>28</v>
      </c>
      <c r="K68" s="56">
        <v>20</v>
      </c>
      <c r="L68" s="40">
        <v>1.86</v>
      </c>
      <c r="O68" s="85"/>
      <c r="P68" s="88"/>
    </row>
    <row r="69" spans="1:16" ht="14.4">
      <c r="A69" s="23"/>
      <c r="B69" s="15"/>
      <c r="C69" s="11"/>
      <c r="D69" s="7" t="s">
        <v>52</v>
      </c>
      <c r="E69" s="58" t="s">
        <v>51</v>
      </c>
      <c r="F69" s="54">
        <v>35</v>
      </c>
      <c r="G69" s="54">
        <v>1.4</v>
      </c>
      <c r="H69" s="54">
        <v>6.65</v>
      </c>
      <c r="I69" s="54">
        <v>19.95</v>
      </c>
      <c r="J69" s="54">
        <v>147</v>
      </c>
      <c r="K69" s="56"/>
      <c r="L69" s="40">
        <v>17.850000000000001</v>
      </c>
      <c r="O69" s="85"/>
      <c r="P69" s="88"/>
    </row>
    <row r="70" spans="1:16" ht="14.4">
      <c r="A70" s="23"/>
      <c r="B70" s="15"/>
      <c r="C70" s="11"/>
      <c r="D70" s="6" t="s">
        <v>23</v>
      </c>
      <c r="E70" s="58" t="s">
        <v>41</v>
      </c>
      <c r="F70" s="54">
        <v>40</v>
      </c>
      <c r="G70" s="54">
        <v>3.92</v>
      </c>
      <c r="H70" s="54">
        <v>0.48</v>
      </c>
      <c r="I70" s="54">
        <v>19.88</v>
      </c>
      <c r="J70" s="54">
        <v>152.32</v>
      </c>
      <c r="K70" s="56"/>
      <c r="L70" s="40">
        <v>2.3199999999999998</v>
      </c>
      <c r="O70" s="85"/>
      <c r="P70" s="88"/>
    </row>
    <row r="71" spans="1:16" ht="14.4">
      <c r="A71" s="23"/>
      <c r="B71" s="15"/>
      <c r="C71" s="11"/>
      <c r="D71" s="6" t="s">
        <v>24</v>
      </c>
      <c r="E71" s="58" t="s">
        <v>45</v>
      </c>
      <c r="F71" s="54">
        <v>100</v>
      </c>
      <c r="G71" s="54">
        <v>0.55000000000000004</v>
      </c>
      <c r="H71" s="54">
        <v>0.55000000000000004</v>
      </c>
      <c r="I71" s="54">
        <v>13.64</v>
      </c>
      <c r="J71" s="54">
        <v>40.92</v>
      </c>
      <c r="K71" s="56">
        <v>50</v>
      </c>
      <c r="L71" s="40">
        <v>9</v>
      </c>
      <c r="O71" s="85"/>
      <c r="P71" s="88"/>
    </row>
    <row r="72" spans="1:16" ht="14.4">
      <c r="A72" s="24"/>
      <c r="B72" s="17"/>
      <c r="C72" s="8"/>
      <c r="D72" s="18" t="s">
        <v>33</v>
      </c>
      <c r="E72" s="9"/>
      <c r="F72" s="19">
        <f>SUM(F65:F71)</f>
        <v>610</v>
      </c>
      <c r="G72" s="19">
        <f t="shared" ref="G72" si="30">SUM(G65:G71)</f>
        <v>31.569999999999997</v>
      </c>
      <c r="H72" s="19">
        <f t="shared" ref="H72" si="31">SUM(H65:H71)</f>
        <v>20.650000000000002</v>
      </c>
      <c r="I72" s="19">
        <f t="shared" ref="I72" si="32">SUM(I65:I71)</f>
        <v>84.97</v>
      </c>
      <c r="J72" s="19">
        <f t="shared" ref="J72:L72" si="33">SUM(J65:J71)</f>
        <v>734.6</v>
      </c>
      <c r="K72" s="25"/>
      <c r="L72" s="19">
        <f t="shared" si="33"/>
        <v>71.710000000000008</v>
      </c>
    </row>
    <row r="73" spans="1:16" ht="14.4">
      <c r="A73" s="26">
        <f>A65</f>
        <v>1</v>
      </c>
      <c r="B73" s="13">
        <f>B65</f>
        <v>4</v>
      </c>
      <c r="C73" s="10" t="s">
        <v>25</v>
      </c>
      <c r="D73" s="7"/>
      <c r="E73" s="51" t="s">
        <v>58</v>
      </c>
      <c r="F73" s="53">
        <v>115</v>
      </c>
      <c r="G73" s="53">
        <v>4.33</v>
      </c>
      <c r="H73" s="53">
        <v>2.0099999999999998</v>
      </c>
      <c r="I73" s="53">
        <v>11.98</v>
      </c>
      <c r="J73" s="53">
        <v>60.5</v>
      </c>
      <c r="K73" s="56"/>
      <c r="L73" s="40">
        <v>32.200000000000003</v>
      </c>
    </row>
    <row r="74" spans="1:16" ht="14.4">
      <c r="A74" s="23"/>
      <c r="B74" s="15"/>
      <c r="C74" s="11"/>
      <c r="D74" s="7" t="s">
        <v>27</v>
      </c>
      <c r="E74" s="51" t="s">
        <v>71</v>
      </c>
      <c r="F74" s="53">
        <v>100</v>
      </c>
      <c r="G74" s="53">
        <v>9.41</v>
      </c>
      <c r="H74" s="53">
        <v>8.93</v>
      </c>
      <c r="I74" s="53">
        <v>14.48</v>
      </c>
      <c r="J74" s="53">
        <v>237.25</v>
      </c>
      <c r="K74" s="56">
        <v>42</v>
      </c>
      <c r="L74" s="40">
        <f>21.66-0.81</f>
        <v>20.85</v>
      </c>
      <c r="O74" s="85"/>
      <c r="P74" s="88"/>
    </row>
    <row r="75" spans="1:16" ht="14.4">
      <c r="A75" s="23"/>
      <c r="B75" s="15"/>
      <c r="C75" s="11"/>
      <c r="D75" s="7"/>
      <c r="E75" s="72" t="s">
        <v>72</v>
      </c>
      <c r="F75" s="54">
        <v>5</v>
      </c>
      <c r="G75" s="54">
        <v>0.25</v>
      </c>
      <c r="H75" s="73">
        <v>1.88</v>
      </c>
      <c r="I75" s="54">
        <v>0.3</v>
      </c>
      <c r="J75" s="54">
        <v>19.36</v>
      </c>
      <c r="K75" s="56"/>
      <c r="L75" s="40">
        <v>0.81</v>
      </c>
      <c r="O75" s="85"/>
      <c r="P75" s="88"/>
    </row>
    <row r="76" spans="1:16" ht="14.4">
      <c r="A76" s="23"/>
      <c r="B76" s="15"/>
      <c r="C76" s="11"/>
      <c r="D76" s="7" t="s">
        <v>23</v>
      </c>
      <c r="E76" s="51" t="s">
        <v>41</v>
      </c>
      <c r="F76" s="54">
        <v>40</v>
      </c>
      <c r="G76" s="54">
        <v>3.92</v>
      </c>
      <c r="H76" s="54">
        <v>0.48</v>
      </c>
      <c r="I76" s="54">
        <v>19.88</v>
      </c>
      <c r="J76" s="54">
        <v>152.32</v>
      </c>
      <c r="K76" s="56"/>
      <c r="L76" s="40">
        <v>2.3199999999999998</v>
      </c>
      <c r="O76" s="85"/>
      <c r="P76" s="88"/>
    </row>
    <row r="77" spans="1:16" ht="14.4">
      <c r="A77" s="23"/>
      <c r="B77" s="15"/>
      <c r="C77" s="11"/>
      <c r="D77" s="7" t="s">
        <v>30</v>
      </c>
      <c r="E77" s="51" t="s">
        <v>50</v>
      </c>
      <c r="F77" s="53">
        <v>200</v>
      </c>
      <c r="G77" s="65">
        <v>0</v>
      </c>
      <c r="H77" s="65">
        <v>0</v>
      </c>
      <c r="I77" s="65">
        <v>13.45</v>
      </c>
      <c r="J77" s="65">
        <v>28</v>
      </c>
      <c r="K77" s="57">
        <v>20</v>
      </c>
      <c r="L77" s="40">
        <v>1.71</v>
      </c>
      <c r="O77" s="85"/>
      <c r="P77" s="88"/>
    </row>
    <row r="78" spans="1:16" ht="14.4">
      <c r="A78" s="23"/>
      <c r="B78" s="15"/>
      <c r="C78" s="11"/>
      <c r="D78" s="7" t="s">
        <v>24</v>
      </c>
      <c r="E78" s="72" t="s">
        <v>45</v>
      </c>
      <c r="F78" s="54">
        <v>98</v>
      </c>
      <c r="G78" s="54">
        <v>0.54</v>
      </c>
      <c r="H78" s="54">
        <v>0.54</v>
      </c>
      <c r="I78" s="54">
        <v>13.37</v>
      </c>
      <c r="J78" s="54">
        <v>40.1</v>
      </c>
      <c r="K78" s="56">
        <v>50</v>
      </c>
      <c r="L78" s="40">
        <v>8.82</v>
      </c>
      <c r="O78" s="85"/>
      <c r="P78" s="88"/>
    </row>
    <row r="79" spans="1:16" ht="14.4">
      <c r="A79" s="23"/>
      <c r="B79" s="15"/>
      <c r="C79" s="11"/>
      <c r="D79" s="7" t="s">
        <v>52</v>
      </c>
      <c r="E79" s="72" t="s">
        <v>73</v>
      </c>
      <c r="F79" s="54">
        <v>20</v>
      </c>
      <c r="G79" s="54">
        <v>0.82</v>
      </c>
      <c r="H79" s="73">
        <v>5.4</v>
      </c>
      <c r="I79" s="54">
        <v>12</v>
      </c>
      <c r="J79" s="54">
        <v>61.25</v>
      </c>
      <c r="K79" s="41"/>
      <c r="L79" s="40">
        <v>5</v>
      </c>
      <c r="O79" s="91"/>
      <c r="P79" s="88"/>
    </row>
    <row r="80" spans="1:16" ht="14.4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6" ht="14.4">
      <c r="A81" s="23"/>
      <c r="B81" s="15"/>
      <c r="C81" s="11"/>
      <c r="D81" s="6"/>
      <c r="E81" s="39"/>
      <c r="F81" s="40"/>
      <c r="G81" s="40"/>
      <c r="H81" s="40"/>
      <c r="I81" s="40"/>
      <c r="J81" s="40"/>
      <c r="K81" s="41"/>
      <c r="L81" s="40"/>
    </row>
    <row r="82" spans="1:16" ht="14.4">
      <c r="A82" s="24"/>
      <c r="B82" s="17"/>
      <c r="C82" s="8"/>
      <c r="D82" s="18" t="s">
        <v>33</v>
      </c>
      <c r="E82" s="9"/>
      <c r="F82" s="19">
        <f>SUM(F73:F81)</f>
        <v>578</v>
      </c>
      <c r="G82" s="19">
        <f t="shared" ref="G82" si="34">SUM(G73:G81)</f>
        <v>19.27</v>
      </c>
      <c r="H82" s="19">
        <f t="shared" ref="H82" si="35">SUM(H73:H81)</f>
        <v>19.240000000000002</v>
      </c>
      <c r="I82" s="19">
        <f t="shared" ref="I82" si="36">SUM(I73:I81)</f>
        <v>85.460000000000008</v>
      </c>
      <c r="J82" s="19">
        <f t="shared" ref="J82:L82" si="37">SUM(J73:J81)</f>
        <v>598.78</v>
      </c>
      <c r="K82" s="25"/>
      <c r="L82" s="19">
        <f t="shared" si="37"/>
        <v>71.710000000000008</v>
      </c>
    </row>
    <row r="83" spans="1:16" ht="15.75" customHeight="1" thickBot="1">
      <c r="A83" s="28">
        <f>A65</f>
        <v>1</v>
      </c>
      <c r="B83" s="29">
        <f>B65</f>
        <v>4</v>
      </c>
      <c r="C83" s="79" t="s">
        <v>4</v>
      </c>
      <c r="D83" s="80"/>
      <c r="E83" s="30"/>
      <c r="F83" s="31">
        <f>F72+F82</f>
        <v>1188</v>
      </c>
      <c r="G83" s="31">
        <f t="shared" ref="G83" si="38">G72+G82</f>
        <v>50.839999999999996</v>
      </c>
      <c r="H83" s="31">
        <f t="shared" ref="H83" si="39">H72+H82</f>
        <v>39.89</v>
      </c>
      <c r="I83" s="31">
        <f t="shared" ref="I83" si="40">I72+I82</f>
        <v>170.43</v>
      </c>
      <c r="J83" s="31">
        <f t="shared" ref="J83:L83" si="41">J72+J82</f>
        <v>1333.38</v>
      </c>
      <c r="K83" s="31"/>
      <c r="L83" s="31">
        <f t="shared" si="41"/>
        <v>143.42000000000002</v>
      </c>
    </row>
    <row r="84" spans="1:16" ht="14.4">
      <c r="A84" s="20">
        <v>1</v>
      </c>
      <c r="B84" s="21">
        <v>5</v>
      </c>
      <c r="C84" s="22" t="s">
        <v>20</v>
      </c>
      <c r="D84" s="5" t="s">
        <v>21</v>
      </c>
      <c r="E84" s="51" t="s">
        <v>74</v>
      </c>
      <c r="F84" s="53">
        <v>100</v>
      </c>
      <c r="G84" s="53">
        <v>2</v>
      </c>
      <c r="H84" s="53">
        <v>1.6</v>
      </c>
      <c r="I84" s="53">
        <v>12.52</v>
      </c>
      <c r="J84" s="53">
        <v>78.400000000000006</v>
      </c>
      <c r="K84" s="56">
        <v>55</v>
      </c>
      <c r="L84" s="38">
        <f>35.49-10.38+2.32</f>
        <v>27.43</v>
      </c>
      <c r="O84" s="92"/>
      <c r="P84" s="93"/>
    </row>
    <row r="85" spans="1:16" ht="14.4">
      <c r="A85" s="23"/>
      <c r="B85" s="15"/>
      <c r="C85" s="11"/>
      <c r="D85" s="6"/>
      <c r="E85" s="51" t="s">
        <v>75</v>
      </c>
      <c r="F85" s="53">
        <v>45</v>
      </c>
      <c r="G85" s="53">
        <v>7</v>
      </c>
      <c r="H85" s="53">
        <v>6.55</v>
      </c>
      <c r="I85" s="53">
        <v>7.07</v>
      </c>
      <c r="J85" s="53">
        <v>102.94</v>
      </c>
      <c r="K85" s="56">
        <v>2</v>
      </c>
      <c r="L85" s="40">
        <v>10.38</v>
      </c>
      <c r="O85" s="92"/>
      <c r="P85" s="93"/>
    </row>
    <row r="86" spans="1:16" ht="15" thickBot="1">
      <c r="A86" s="23"/>
      <c r="B86" s="15"/>
      <c r="C86" s="11"/>
      <c r="D86" s="7"/>
      <c r="E86" s="51" t="s">
        <v>48</v>
      </c>
      <c r="F86" s="53">
        <v>3</v>
      </c>
      <c r="G86" s="53">
        <v>0.05</v>
      </c>
      <c r="H86" s="53">
        <v>4.1100000000000003</v>
      </c>
      <c r="I86" s="53">
        <v>0.57999999999999996</v>
      </c>
      <c r="J86" s="53">
        <v>0</v>
      </c>
      <c r="K86" s="56"/>
      <c r="L86" s="40">
        <v>0.52</v>
      </c>
      <c r="O86" s="92"/>
      <c r="P86" s="93"/>
    </row>
    <row r="87" spans="1:16" ht="14.4">
      <c r="A87" s="23"/>
      <c r="B87" s="15"/>
      <c r="C87" s="11"/>
      <c r="D87" s="5" t="s">
        <v>21</v>
      </c>
      <c r="E87" s="51" t="s">
        <v>65</v>
      </c>
      <c r="F87" s="53">
        <v>153.30000000000001</v>
      </c>
      <c r="G87" s="53">
        <v>7</v>
      </c>
      <c r="H87" s="53">
        <v>12.91</v>
      </c>
      <c r="I87" s="53">
        <v>61.22</v>
      </c>
      <c r="J87" s="53">
        <v>254.25</v>
      </c>
      <c r="K87" s="57">
        <v>39</v>
      </c>
      <c r="L87" s="40">
        <f>10-0.52</f>
        <v>9.48</v>
      </c>
      <c r="O87" s="85"/>
      <c r="P87" s="93"/>
    </row>
    <row r="88" spans="1:16" ht="14.4">
      <c r="A88" s="23"/>
      <c r="B88" s="15"/>
      <c r="C88" s="11"/>
      <c r="D88" s="7" t="s">
        <v>30</v>
      </c>
      <c r="E88" s="51" t="s">
        <v>50</v>
      </c>
      <c r="F88" s="53">
        <v>200</v>
      </c>
      <c r="G88" s="53">
        <v>0</v>
      </c>
      <c r="H88" s="53">
        <v>0</v>
      </c>
      <c r="I88" s="53">
        <v>13.45</v>
      </c>
      <c r="J88" s="53">
        <v>28</v>
      </c>
      <c r="K88" s="57">
        <v>20</v>
      </c>
      <c r="L88" s="40">
        <v>1.71</v>
      </c>
      <c r="O88" s="85"/>
      <c r="P88" s="93"/>
    </row>
    <row r="89" spans="1:16" ht="14.4">
      <c r="A89" s="23"/>
      <c r="B89" s="15"/>
      <c r="C89" s="11"/>
      <c r="D89" s="6" t="s">
        <v>52</v>
      </c>
      <c r="E89" s="51" t="s">
        <v>43</v>
      </c>
      <c r="F89" s="53">
        <v>33.33</v>
      </c>
      <c r="G89" s="53">
        <v>0.1</v>
      </c>
      <c r="H89" s="53">
        <v>0.38</v>
      </c>
      <c r="I89" s="53">
        <v>6.01</v>
      </c>
      <c r="J89" s="53">
        <v>8.4</v>
      </c>
      <c r="K89" s="57"/>
      <c r="L89" s="40">
        <v>14</v>
      </c>
      <c r="O89" s="92"/>
      <c r="P89" s="93"/>
    </row>
    <row r="90" spans="1:16" ht="14.4">
      <c r="A90" s="23"/>
      <c r="B90" s="15"/>
      <c r="C90" s="11"/>
      <c r="D90" s="6" t="s">
        <v>24</v>
      </c>
      <c r="E90" s="74" t="s">
        <v>68</v>
      </c>
      <c r="F90" s="75">
        <v>91</v>
      </c>
      <c r="G90" s="76">
        <v>0.48</v>
      </c>
      <c r="H90" s="76">
        <v>0.48</v>
      </c>
      <c r="I90" s="76">
        <v>11.34</v>
      </c>
      <c r="J90" s="76">
        <v>34.03</v>
      </c>
      <c r="K90" s="56">
        <v>50</v>
      </c>
      <c r="L90" s="40">
        <v>8.19</v>
      </c>
      <c r="O90" s="87"/>
      <c r="P90" s="87"/>
    </row>
    <row r="91" spans="1:16" ht="14.4">
      <c r="A91" s="23"/>
      <c r="B91" s="15"/>
      <c r="C91" s="11"/>
      <c r="D91" s="6" t="s">
        <v>23</v>
      </c>
      <c r="E91" s="51" t="s">
        <v>41</v>
      </c>
      <c r="F91" s="54">
        <v>40</v>
      </c>
      <c r="G91" s="54">
        <v>3.92</v>
      </c>
      <c r="H91" s="54">
        <v>0.48</v>
      </c>
      <c r="I91" s="54">
        <v>19.88</v>
      </c>
      <c r="J91" s="54">
        <v>152.32</v>
      </c>
      <c r="K91" s="69"/>
      <c r="L91" s="40">
        <v>2.3199999999999998</v>
      </c>
      <c r="O91" s="87"/>
      <c r="P91" s="87"/>
    </row>
    <row r="92" spans="1:16" ht="14.4">
      <c r="A92" s="24"/>
      <c r="B92" s="17"/>
      <c r="C92" s="8"/>
      <c r="D92" s="18" t="s">
        <v>33</v>
      </c>
      <c r="E92" s="9"/>
      <c r="F92" s="19">
        <f>SUM(F84:F90)</f>
        <v>625.63</v>
      </c>
      <c r="G92" s="19">
        <f t="shared" ref="G92" si="42">SUM(G84:G90)</f>
        <v>16.630000000000003</v>
      </c>
      <c r="H92" s="19">
        <f t="shared" ref="H92" si="43">SUM(H84:H90)</f>
        <v>26.03</v>
      </c>
      <c r="I92" s="19">
        <f t="shared" ref="I92" si="44">SUM(I84:I90)</f>
        <v>112.19000000000001</v>
      </c>
      <c r="J92" s="19">
        <f t="shared" ref="J92:L92" si="45">SUM(J84:J90)</f>
        <v>506.02</v>
      </c>
      <c r="K92" s="25"/>
      <c r="L92" s="19">
        <f t="shared" si="45"/>
        <v>71.710000000000008</v>
      </c>
      <c r="O92" s="87"/>
      <c r="P92" s="87"/>
    </row>
    <row r="93" spans="1:16" ht="14.4">
      <c r="A93" s="26">
        <f>A84</f>
        <v>1</v>
      </c>
      <c r="B93" s="13">
        <f>B84</f>
        <v>5</v>
      </c>
      <c r="C93" s="10" t="s">
        <v>25</v>
      </c>
      <c r="D93" s="7" t="s">
        <v>27</v>
      </c>
      <c r="E93" s="50" t="s">
        <v>76</v>
      </c>
      <c r="F93" s="70">
        <v>200</v>
      </c>
      <c r="G93" s="71">
        <v>6.89</v>
      </c>
      <c r="H93" s="71">
        <v>1.9</v>
      </c>
      <c r="I93" s="71">
        <v>6.58</v>
      </c>
      <c r="J93" s="71">
        <v>85.79</v>
      </c>
      <c r="K93" s="56">
        <v>36</v>
      </c>
      <c r="L93" s="40">
        <v>13.48</v>
      </c>
      <c r="O93" s="87"/>
      <c r="P93" s="87"/>
    </row>
    <row r="94" spans="1:16" ht="14.4">
      <c r="A94" s="23"/>
      <c r="B94" s="15"/>
      <c r="C94" s="11"/>
      <c r="D94" s="7" t="s">
        <v>28</v>
      </c>
      <c r="E94" s="50" t="s">
        <v>40</v>
      </c>
      <c r="F94" s="53">
        <v>125</v>
      </c>
      <c r="G94" s="53">
        <v>5.52</v>
      </c>
      <c r="H94" s="53">
        <v>4.5199999999999996</v>
      </c>
      <c r="I94" s="53">
        <v>26.45</v>
      </c>
      <c r="J94" s="53">
        <v>132.5</v>
      </c>
      <c r="K94" s="56">
        <v>10</v>
      </c>
      <c r="L94" s="40">
        <f>31.2-9.72</f>
        <v>21.479999999999997</v>
      </c>
      <c r="O94" s="92"/>
      <c r="P94" s="93"/>
    </row>
    <row r="95" spans="1:16" ht="14.4">
      <c r="A95" s="23"/>
      <c r="B95" s="15"/>
      <c r="C95" s="11"/>
      <c r="D95" s="7"/>
      <c r="E95" s="50" t="s">
        <v>70</v>
      </c>
      <c r="F95" s="53">
        <v>45</v>
      </c>
      <c r="G95" s="53">
        <v>12.15</v>
      </c>
      <c r="H95" s="53">
        <v>10.15</v>
      </c>
      <c r="I95" s="53">
        <v>10.44</v>
      </c>
      <c r="J95" s="53">
        <v>108</v>
      </c>
      <c r="K95" s="56">
        <v>44</v>
      </c>
      <c r="L95" s="40">
        <v>9.7200000000000006</v>
      </c>
      <c r="O95" s="92"/>
      <c r="P95" s="93"/>
    </row>
    <row r="96" spans="1:16" ht="14.4">
      <c r="A96" s="23"/>
      <c r="B96" s="15"/>
      <c r="C96" s="11"/>
      <c r="D96" s="7" t="s">
        <v>30</v>
      </c>
      <c r="E96" s="50" t="s">
        <v>50</v>
      </c>
      <c r="F96" s="55">
        <v>200</v>
      </c>
      <c r="G96" s="55">
        <v>0</v>
      </c>
      <c r="H96" s="55">
        <v>0</v>
      </c>
      <c r="I96" s="55">
        <v>13.45</v>
      </c>
      <c r="J96" s="55">
        <v>28</v>
      </c>
      <c r="K96" s="56">
        <v>20</v>
      </c>
      <c r="L96" s="40">
        <v>1.71</v>
      </c>
      <c r="O96" s="85"/>
      <c r="P96" s="93"/>
    </row>
    <row r="97" spans="1:16" ht="14.4">
      <c r="A97" s="23"/>
      <c r="B97" s="15"/>
      <c r="C97" s="11"/>
      <c r="D97" s="7" t="s">
        <v>23</v>
      </c>
      <c r="E97" s="50" t="s">
        <v>77</v>
      </c>
      <c r="F97" s="54">
        <v>40</v>
      </c>
      <c r="G97" s="54">
        <v>3.92</v>
      </c>
      <c r="H97" s="54">
        <v>0.48</v>
      </c>
      <c r="I97" s="54">
        <v>19.88</v>
      </c>
      <c r="J97" s="54">
        <v>152.32</v>
      </c>
      <c r="K97" s="56"/>
      <c r="L97" s="40">
        <v>2.3199999999999998</v>
      </c>
      <c r="O97" s="85"/>
      <c r="P97" s="93"/>
    </row>
    <row r="98" spans="1:16" ht="14.4">
      <c r="A98" s="23"/>
      <c r="B98" s="15"/>
      <c r="C98" s="11"/>
      <c r="D98" s="7" t="s">
        <v>24</v>
      </c>
      <c r="E98" s="60" t="s">
        <v>45</v>
      </c>
      <c r="F98" s="60">
        <v>100</v>
      </c>
      <c r="G98" s="60">
        <v>0.55000000000000004</v>
      </c>
      <c r="H98" s="60">
        <v>0.55000000000000004</v>
      </c>
      <c r="I98" s="60">
        <v>13.64</v>
      </c>
      <c r="J98" s="60">
        <v>40.92</v>
      </c>
      <c r="K98" s="56">
        <v>50</v>
      </c>
      <c r="L98" s="40">
        <v>9</v>
      </c>
      <c r="O98" s="92"/>
      <c r="P98" s="93"/>
    </row>
    <row r="99" spans="1:16" ht="14.4">
      <c r="A99" s="23"/>
      <c r="B99" s="15"/>
      <c r="C99" s="11"/>
      <c r="D99" s="7" t="s">
        <v>52</v>
      </c>
      <c r="E99" s="60" t="s">
        <v>43</v>
      </c>
      <c r="F99" s="60">
        <v>33.33</v>
      </c>
      <c r="G99" s="60">
        <v>0.1</v>
      </c>
      <c r="H99" s="60">
        <v>0.38</v>
      </c>
      <c r="I99" s="60">
        <v>6.01</v>
      </c>
      <c r="J99" s="60">
        <v>8.4</v>
      </c>
      <c r="K99" s="41"/>
      <c r="L99" s="40">
        <v>14</v>
      </c>
      <c r="O99" s="91"/>
      <c r="P99" s="93"/>
    </row>
    <row r="100" spans="1:16" ht="14.4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6" ht="14.4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6" ht="14.4">
      <c r="A102" s="24"/>
      <c r="B102" s="17"/>
      <c r="C102" s="8"/>
      <c r="D102" s="18" t="s">
        <v>33</v>
      </c>
      <c r="E102" s="9"/>
      <c r="F102" s="19">
        <f>SUM(F93:F101)</f>
        <v>743.33</v>
      </c>
      <c r="G102" s="19">
        <f t="shared" ref="G102" si="46">SUM(G93:G101)</f>
        <v>29.130000000000006</v>
      </c>
      <c r="H102" s="19">
        <f t="shared" ref="H102" si="47">SUM(H93:H101)</f>
        <v>17.98</v>
      </c>
      <c r="I102" s="19">
        <f t="shared" ref="I102" si="48">SUM(I93:I101)</f>
        <v>96.45</v>
      </c>
      <c r="J102" s="19">
        <f t="shared" ref="J102:L102" si="49">SUM(J93:J101)</f>
        <v>555.92999999999995</v>
      </c>
      <c r="K102" s="25"/>
      <c r="L102" s="19">
        <f t="shared" si="49"/>
        <v>71.709999999999994</v>
      </c>
    </row>
    <row r="103" spans="1:16" ht="15.75" customHeight="1" thickBot="1">
      <c r="A103" s="28">
        <f>A65</f>
        <v>1</v>
      </c>
      <c r="B103" s="29">
        <v>5</v>
      </c>
      <c r="C103" s="79" t="s">
        <v>4</v>
      </c>
      <c r="D103" s="80"/>
      <c r="E103" s="30"/>
      <c r="F103" s="31">
        <f>F72+F82</f>
        <v>1188</v>
      </c>
      <c r="G103" s="31">
        <f>G72+G82</f>
        <v>50.839999999999996</v>
      </c>
      <c r="H103" s="31">
        <f>H72+H82</f>
        <v>39.89</v>
      </c>
      <c r="I103" s="31">
        <f>I72+I82</f>
        <v>170.43</v>
      </c>
      <c r="J103" s="31">
        <f>J72+J82</f>
        <v>1333.38</v>
      </c>
      <c r="K103" s="31"/>
      <c r="L103" s="31">
        <f>L72+L82</f>
        <v>143.42000000000002</v>
      </c>
    </row>
    <row r="104" spans="1:16" ht="14.4">
      <c r="A104" s="20">
        <v>1</v>
      </c>
      <c r="B104" s="21">
        <v>6</v>
      </c>
      <c r="C104" s="22" t="s">
        <v>20</v>
      </c>
      <c r="D104" s="5" t="s">
        <v>21</v>
      </c>
      <c r="E104" s="51" t="s">
        <v>78</v>
      </c>
      <c r="F104" s="53">
        <v>100.8</v>
      </c>
      <c r="G104" s="53">
        <v>9.4700000000000006</v>
      </c>
      <c r="H104" s="53">
        <v>8.99</v>
      </c>
      <c r="I104" s="53">
        <v>14.57</v>
      </c>
      <c r="J104" s="53">
        <v>238.67</v>
      </c>
      <c r="K104" s="56">
        <v>42</v>
      </c>
      <c r="L104" s="38">
        <f>22.19-1.01</f>
        <v>21.18</v>
      </c>
      <c r="O104" s="85"/>
      <c r="P104" s="86"/>
    </row>
    <row r="105" spans="1:16" ht="14.4">
      <c r="A105" s="23"/>
      <c r="B105" s="15"/>
      <c r="C105" s="11"/>
      <c r="D105" s="6"/>
      <c r="E105" s="58" t="s">
        <v>79</v>
      </c>
      <c r="F105" s="53">
        <v>60</v>
      </c>
      <c r="G105" s="53">
        <v>1.8</v>
      </c>
      <c r="H105" s="53">
        <v>2.88</v>
      </c>
      <c r="I105" s="53">
        <v>6.06</v>
      </c>
      <c r="J105" s="53">
        <v>57.18</v>
      </c>
      <c r="K105" s="56">
        <v>59</v>
      </c>
      <c r="L105" s="40">
        <v>7.2</v>
      </c>
      <c r="O105" s="85"/>
      <c r="P105" s="86"/>
    </row>
    <row r="106" spans="1:16" ht="14.4">
      <c r="A106" s="23"/>
      <c r="B106" s="15"/>
      <c r="C106" s="11"/>
      <c r="D106" s="7" t="s">
        <v>23</v>
      </c>
      <c r="E106" s="52" t="s">
        <v>41</v>
      </c>
      <c r="F106" s="54">
        <v>40</v>
      </c>
      <c r="G106" s="54">
        <v>3.92</v>
      </c>
      <c r="H106" s="54">
        <v>0.48</v>
      </c>
      <c r="I106" s="54">
        <v>19.88</v>
      </c>
      <c r="J106" s="54">
        <v>152.32</v>
      </c>
      <c r="K106" s="56"/>
      <c r="L106" s="40">
        <v>2.3199999999999998</v>
      </c>
      <c r="O106" s="85"/>
      <c r="P106" s="86"/>
    </row>
    <row r="107" spans="1:16" ht="14.4">
      <c r="A107" s="23"/>
      <c r="B107" s="15"/>
      <c r="C107" s="11"/>
      <c r="D107" s="7" t="s">
        <v>52</v>
      </c>
      <c r="E107" s="52" t="s">
        <v>43</v>
      </c>
      <c r="F107" s="54">
        <v>33.33</v>
      </c>
      <c r="G107" s="54">
        <v>0.1</v>
      </c>
      <c r="H107" s="54">
        <v>0.38</v>
      </c>
      <c r="I107" s="54">
        <v>6.01</v>
      </c>
      <c r="J107" s="54">
        <v>8.4</v>
      </c>
      <c r="K107" s="56"/>
      <c r="L107" s="40">
        <v>14</v>
      </c>
      <c r="O107" s="85"/>
      <c r="P107" s="86"/>
    </row>
    <row r="108" spans="1:16" ht="14.4">
      <c r="A108" s="23"/>
      <c r="B108" s="15"/>
      <c r="C108" s="11"/>
      <c r="D108" s="7" t="s">
        <v>24</v>
      </c>
      <c r="E108" s="52" t="s">
        <v>45</v>
      </c>
      <c r="F108" s="54">
        <v>100</v>
      </c>
      <c r="G108" s="54">
        <v>0.55000000000000004</v>
      </c>
      <c r="H108" s="54">
        <v>0.55000000000000004</v>
      </c>
      <c r="I108" s="54">
        <v>13.64</v>
      </c>
      <c r="J108" s="54">
        <v>40.92</v>
      </c>
      <c r="K108" s="56">
        <v>50</v>
      </c>
      <c r="L108" s="40">
        <v>9</v>
      </c>
      <c r="O108" s="85"/>
      <c r="P108" s="86"/>
    </row>
    <row r="109" spans="1:16" ht="14.4">
      <c r="A109" s="23"/>
      <c r="B109" s="15"/>
      <c r="C109" s="11"/>
      <c r="D109" s="6" t="s">
        <v>30</v>
      </c>
      <c r="E109" s="52" t="s">
        <v>44</v>
      </c>
      <c r="F109" s="54">
        <v>200</v>
      </c>
      <c r="G109" s="54">
        <v>1.06</v>
      </c>
      <c r="H109" s="54">
        <v>0</v>
      </c>
      <c r="I109" s="54">
        <v>12.83</v>
      </c>
      <c r="J109" s="54">
        <v>85.11</v>
      </c>
      <c r="K109" s="56">
        <v>49</v>
      </c>
      <c r="L109" s="40">
        <v>17</v>
      </c>
      <c r="O109" s="94"/>
      <c r="P109" s="86"/>
    </row>
    <row r="110" spans="1:16" ht="14.4">
      <c r="A110" s="23"/>
      <c r="B110" s="15"/>
      <c r="C110" s="11"/>
      <c r="D110" s="6"/>
      <c r="E110" s="52" t="s">
        <v>72</v>
      </c>
      <c r="F110" s="54">
        <v>11</v>
      </c>
      <c r="G110" s="54">
        <v>0.6</v>
      </c>
      <c r="H110" s="54">
        <v>4.5</v>
      </c>
      <c r="I110" s="54">
        <v>0.72</v>
      </c>
      <c r="J110" s="54">
        <v>46.38</v>
      </c>
      <c r="K110" s="41"/>
      <c r="L110" s="40">
        <v>1.01</v>
      </c>
      <c r="O110" s="87"/>
      <c r="P110" s="87"/>
    </row>
    <row r="111" spans="1:16" ht="14.4">
      <c r="A111" s="24"/>
      <c r="B111" s="17"/>
      <c r="C111" s="8"/>
      <c r="D111" s="18" t="s">
        <v>33</v>
      </c>
      <c r="E111" s="9"/>
      <c r="F111" s="19">
        <f>SUM(F104:F110)</f>
        <v>545.13</v>
      </c>
      <c r="G111" s="19">
        <f t="shared" ref="G111:J111" si="50">SUM(G104:G110)</f>
        <v>17.500000000000004</v>
      </c>
      <c r="H111" s="19">
        <f t="shared" si="50"/>
        <v>17.78</v>
      </c>
      <c r="I111" s="19">
        <f t="shared" si="50"/>
        <v>73.709999999999994</v>
      </c>
      <c r="J111" s="19">
        <f t="shared" si="50"/>
        <v>628.9799999999999</v>
      </c>
      <c r="K111" s="25"/>
      <c r="L111" s="19">
        <f t="shared" ref="L111" si="51">SUM(L104:L110)</f>
        <v>71.710000000000008</v>
      </c>
      <c r="O111" s="87"/>
      <c r="P111" s="87"/>
    </row>
    <row r="112" spans="1:16" ht="14.4">
      <c r="A112" s="26">
        <v>1</v>
      </c>
      <c r="B112" s="13">
        <f>B104</f>
        <v>6</v>
      </c>
      <c r="C112" s="10" t="s">
        <v>25</v>
      </c>
      <c r="D112" s="7" t="s">
        <v>27</v>
      </c>
      <c r="E112" s="51" t="s">
        <v>46</v>
      </c>
      <c r="F112" s="53">
        <v>200</v>
      </c>
      <c r="G112" s="53">
        <v>4.82</v>
      </c>
      <c r="H112" s="53">
        <v>3.21</v>
      </c>
      <c r="I112" s="53">
        <v>30.11</v>
      </c>
      <c r="J112" s="53">
        <v>132.4</v>
      </c>
      <c r="K112" s="56">
        <v>35</v>
      </c>
      <c r="L112" s="40">
        <v>11.79</v>
      </c>
      <c r="O112" s="85"/>
      <c r="P112" s="86"/>
    </row>
    <row r="113" spans="1:17" ht="14.4">
      <c r="A113" s="23"/>
      <c r="B113" s="15"/>
      <c r="C113" s="11"/>
      <c r="D113" s="7" t="s">
        <v>28</v>
      </c>
      <c r="E113" s="50" t="s">
        <v>47</v>
      </c>
      <c r="F113" s="53">
        <v>120</v>
      </c>
      <c r="G113" s="53">
        <v>5.38</v>
      </c>
      <c r="H113" s="53">
        <v>4.67</v>
      </c>
      <c r="I113" s="53">
        <v>8.0500000000000007</v>
      </c>
      <c r="J113" s="53">
        <v>174.3</v>
      </c>
      <c r="K113" s="56">
        <v>9</v>
      </c>
      <c r="L113" s="40">
        <f>32.89-9.38-0.49</f>
        <v>23.02</v>
      </c>
      <c r="O113" s="85"/>
      <c r="P113" s="86"/>
    </row>
    <row r="114" spans="1:17" ht="14.4">
      <c r="A114" s="23"/>
      <c r="B114" s="15"/>
      <c r="C114" s="11"/>
      <c r="D114" s="7"/>
      <c r="E114" s="50" t="s">
        <v>70</v>
      </c>
      <c r="F114" s="53">
        <v>45</v>
      </c>
      <c r="G114" s="53">
        <v>7</v>
      </c>
      <c r="H114" s="53">
        <v>5.2</v>
      </c>
      <c r="I114" s="53">
        <v>7.07</v>
      </c>
      <c r="J114" s="53">
        <v>102.94</v>
      </c>
      <c r="K114" s="56">
        <v>2</v>
      </c>
      <c r="L114" s="40">
        <v>9.3800000000000008</v>
      </c>
      <c r="O114" s="85"/>
      <c r="P114" s="86"/>
    </row>
    <row r="115" spans="1:17" ht="14.4">
      <c r="A115" s="23"/>
      <c r="B115" s="15"/>
      <c r="C115" s="11"/>
      <c r="D115" s="7" t="s">
        <v>23</v>
      </c>
      <c r="E115" s="51" t="s">
        <v>80</v>
      </c>
      <c r="F115" s="54">
        <v>40</v>
      </c>
      <c r="G115" s="54">
        <v>3.92</v>
      </c>
      <c r="H115" s="54">
        <v>0.48</v>
      </c>
      <c r="I115" s="54">
        <v>19.88</v>
      </c>
      <c r="J115" s="54">
        <v>152.32</v>
      </c>
      <c r="K115" s="56"/>
      <c r="L115" s="40">
        <v>2.3199999999999998</v>
      </c>
      <c r="O115" s="85"/>
      <c r="P115" s="86"/>
    </row>
    <row r="116" spans="1:17" ht="14.4">
      <c r="A116" s="23"/>
      <c r="B116" s="15"/>
      <c r="C116" s="11"/>
      <c r="D116" s="7"/>
      <c r="E116" s="51" t="s">
        <v>48</v>
      </c>
      <c r="F116" s="54">
        <v>3</v>
      </c>
      <c r="G116" s="54">
        <v>0.05</v>
      </c>
      <c r="H116" s="54">
        <v>3.69</v>
      </c>
      <c r="I116" s="54">
        <v>0.53</v>
      </c>
      <c r="J116" s="54">
        <v>0</v>
      </c>
      <c r="K116" s="56"/>
      <c r="L116" s="40">
        <v>0.49</v>
      </c>
      <c r="O116" s="85"/>
      <c r="P116" s="86"/>
    </row>
    <row r="117" spans="1:17" ht="14.4">
      <c r="A117" s="23"/>
      <c r="B117" s="15"/>
      <c r="C117" s="11"/>
      <c r="D117" s="7" t="s">
        <v>30</v>
      </c>
      <c r="E117" s="51" t="s">
        <v>50</v>
      </c>
      <c r="F117" s="54">
        <v>200</v>
      </c>
      <c r="G117" s="54">
        <v>0</v>
      </c>
      <c r="H117" s="54">
        <v>0</v>
      </c>
      <c r="I117" s="54">
        <v>13.45</v>
      </c>
      <c r="J117" s="54">
        <v>28</v>
      </c>
      <c r="K117" s="56">
        <v>20</v>
      </c>
      <c r="L117" s="40">
        <v>1.71</v>
      </c>
      <c r="O117" s="85"/>
      <c r="P117" s="86"/>
    </row>
    <row r="118" spans="1:17" ht="14.4">
      <c r="A118" s="23"/>
      <c r="B118" s="15"/>
      <c r="C118" s="11"/>
      <c r="D118" s="7" t="s">
        <v>52</v>
      </c>
      <c r="E118" s="52" t="s">
        <v>43</v>
      </c>
      <c r="F118" s="54">
        <v>33.33</v>
      </c>
      <c r="G118" s="54">
        <v>0.1</v>
      </c>
      <c r="H118" s="54">
        <v>0.38</v>
      </c>
      <c r="I118" s="54">
        <v>6.01</v>
      </c>
      <c r="J118" s="54">
        <v>8.4</v>
      </c>
      <c r="K118" s="56"/>
      <c r="L118" s="40">
        <v>14</v>
      </c>
      <c r="O118" s="87"/>
      <c r="P118" s="87"/>
    </row>
    <row r="119" spans="1:17" ht="14.4">
      <c r="A119" s="23"/>
      <c r="B119" s="15"/>
      <c r="C119" s="11"/>
      <c r="D119" s="6" t="s">
        <v>24</v>
      </c>
      <c r="E119" s="52" t="s">
        <v>45</v>
      </c>
      <c r="F119" s="54">
        <v>100</v>
      </c>
      <c r="G119" s="54">
        <v>0.55000000000000004</v>
      </c>
      <c r="H119" s="54">
        <v>0.55000000000000004</v>
      </c>
      <c r="I119" s="54">
        <v>13.64</v>
      </c>
      <c r="J119" s="54">
        <v>40.92</v>
      </c>
      <c r="K119" s="56">
        <v>50</v>
      </c>
      <c r="L119" s="40">
        <v>9</v>
      </c>
    </row>
    <row r="120" spans="1:17" ht="14.4">
      <c r="A120" s="23"/>
      <c r="B120" s="15"/>
      <c r="C120" s="11"/>
      <c r="D120" s="6"/>
      <c r="E120" s="39"/>
      <c r="F120" s="40"/>
      <c r="G120" s="40"/>
      <c r="H120" s="40"/>
      <c r="I120" s="40"/>
      <c r="J120" s="40"/>
      <c r="K120" s="41"/>
      <c r="L120" s="40"/>
    </row>
    <row r="121" spans="1:17" ht="14.4">
      <c r="A121" s="24"/>
      <c r="B121" s="17"/>
      <c r="C121" s="8"/>
      <c r="D121" s="18" t="s">
        <v>33</v>
      </c>
      <c r="E121" s="9"/>
      <c r="F121" s="19">
        <f>SUM(F112:F120)</f>
        <v>741.33</v>
      </c>
      <c r="G121" s="19">
        <f t="shared" ref="G121:J121" si="52">SUM(G112:G120)</f>
        <v>21.82</v>
      </c>
      <c r="H121" s="19">
        <f t="shared" si="52"/>
        <v>18.18</v>
      </c>
      <c r="I121" s="19">
        <f t="shared" si="52"/>
        <v>98.740000000000009</v>
      </c>
      <c r="J121" s="19">
        <f t="shared" si="52"/>
        <v>639.28</v>
      </c>
      <c r="K121" s="25"/>
      <c r="L121" s="19">
        <f t="shared" ref="L121" si="53">SUM(L112:L120)</f>
        <v>71.710000000000008</v>
      </c>
    </row>
    <row r="122" spans="1:17" ht="15.75" customHeight="1" thickBot="1">
      <c r="A122" s="28">
        <f>A84</f>
        <v>1</v>
      </c>
      <c r="B122" s="29">
        <v>6</v>
      </c>
      <c r="C122" s="79" t="s">
        <v>4</v>
      </c>
      <c r="D122" s="80"/>
      <c r="E122" s="30"/>
      <c r="F122" s="31">
        <f>F92+F102</f>
        <v>1368.96</v>
      </c>
      <c r="G122" s="31">
        <f>G92+G102</f>
        <v>45.760000000000005</v>
      </c>
      <c r="H122" s="31">
        <f>H92+H102</f>
        <v>44.010000000000005</v>
      </c>
      <c r="I122" s="31">
        <f>I92+I102</f>
        <v>208.64000000000001</v>
      </c>
      <c r="J122" s="31">
        <f>J92+J102</f>
        <v>1061.9499999999998</v>
      </c>
      <c r="K122" s="31"/>
      <c r="L122" s="31">
        <f>L92+L102</f>
        <v>143.42000000000002</v>
      </c>
    </row>
    <row r="123" spans="1:17" ht="14.4">
      <c r="A123" s="20">
        <v>2</v>
      </c>
      <c r="B123" s="21">
        <v>1</v>
      </c>
      <c r="C123" s="22" t="s">
        <v>20</v>
      </c>
      <c r="D123" s="5" t="s">
        <v>21</v>
      </c>
      <c r="E123" s="51" t="s">
        <v>81</v>
      </c>
      <c r="F123" s="54">
        <v>225</v>
      </c>
      <c r="G123" s="53">
        <v>25.95</v>
      </c>
      <c r="H123" s="53">
        <v>23.76</v>
      </c>
      <c r="I123" s="53">
        <v>26.55</v>
      </c>
      <c r="J123" s="53">
        <v>425.18</v>
      </c>
      <c r="K123" s="56">
        <v>4</v>
      </c>
      <c r="L123" s="38">
        <v>18.04</v>
      </c>
      <c r="O123" s="85"/>
      <c r="P123" s="86"/>
      <c r="Q123" s="87"/>
    </row>
    <row r="124" spans="1:17" ht="14.4">
      <c r="A124" s="23"/>
      <c r="B124" s="15"/>
      <c r="C124" s="11"/>
      <c r="D124" s="6" t="s">
        <v>23</v>
      </c>
      <c r="E124" s="52" t="s">
        <v>82</v>
      </c>
      <c r="F124" s="55">
        <v>40</v>
      </c>
      <c r="G124" s="55">
        <v>3.92</v>
      </c>
      <c r="H124" s="55">
        <v>0.48</v>
      </c>
      <c r="I124" s="55">
        <v>19.88</v>
      </c>
      <c r="J124" s="55">
        <v>152.32</v>
      </c>
      <c r="K124" s="56"/>
      <c r="L124" s="40">
        <v>2.3199999999999998</v>
      </c>
      <c r="O124" s="85"/>
      <c r="P124" s="86"/>
      <c r="Q124" s="87"/>
    </row>
    <row r="125" spans="1:17" ht="14.4">
      <c r="A125" s="23"/>
      <c r="B125" s="15"/>
      <c r="C125" s="11"/>
      <c r="D125" s="7"/>
      <c r="E125" s="51" t="s">
        <v>57</v>
      </c>
      <c r="F125" s="53">
        <v>40</v>
      </c>
      <c r="G125" s="53">
        <v>5.08</v>
      </c>
      <c r="H125" s="53">
        <v>4.5999999999999996</v>
      </c>
      <c r="I125" s="53">
        <v>0.28000000000000003</v>
      </c>
      <c r="J125" s="53">
        <v>63</v>
      </c>
      <c r="K125" s="56">
        <v>8</v>
      </c>
      <c r="L125" s="40">
        <v>8.01</v>
      </c>
      <c r="O125" s="85"/>
      <c r="P125" s="86"/>
      <c r="Q125" s="87"/>
    </row>
    <row r="126" spans="1:17" ht="14.4">
      <c r="A126" s="23"/>
      <c r="B126" s="15"/>
      <c r="C126" s="11"/>
      <c r="D126" s="7" t="s">
        <v>24</v>
      </c>
      <c r="E126" s="51" t="s">
        <v>45</v>
      </c>
      <c r="F126" s="54">
        <v>99</v>
      </c>
      <c r="G126" s="54">
        <v>0.55000000000000004</v>
      </c>
      <c r="H126" s="54">
        <v>0.55000000000000004</v>
      </c>
      <c r="I126" s="54">
        <v>13.64</v>
      </c>
      <c r="J126" s="54">
        <v>40.92</v>
      </c>
      <c r="K126" s="56">
        <v>50</v>
      </c>
      <c r="L126" s="40">
        <v>8.91</v>
      </c>
      <c r="O126" s="85"/>
      <c r="P126" s="86"/>
      <c r="Q126" s="87"/>
    </row>
    <row r="127" spans="1:17" ht="14.4">
      <c r="A127" s="23"/>
      <c r="B127" s="15"/>
      <c r="C127" s="11"/>
      <c r="D127" s="7" t="s">
        <v>52</v>
      </c>
      <c r="E127" s="77" t="s">
        <v>51</v>
      </c>
      <c r="F127" s="53">
        <v>35</v>
      </c>
      <c r="G127" s="53">
        <v>1.4</v>
      </c>
      <c r="H127" s="53">
        <v>6.65</v>
      </c>
      <c r="I127" s="53">
        <v>19.95</v>
      </c>
      <c r="J127" s="53">
        <v>147</v>
      </c>
      <c r="K127" s="56"/>
      <c r="L127" s="40">
        <v>17.850000000000001</v>
      </c>
      <c r="O127" s="85"/>
      <c r="P127" s="86"/>
      <c r="Q127" s="87"/>
    </row>
    <row r="128" spans="1:17" ht="14.4">
      <c r="A128" s="23"/>
      <c r="B128" s="15"/>
      <c r="C128" s="11"/>
      <c r="D128" s="6" t="s">
        <v>30</v>
      </c>
      <c r="E128" s="52" t="s">
        <v>44</v>
      </c>
      <c r="F128" s="54">
        <v>195</v>
      </c>
      <c r="G128" s="54">
        <v>1.04</v>
      </c>
      <c r="H128" s="54">
        <v>0</v>
      </c>
      <c r="I128" s="54">
        <v>12.57</v>
      </c>
      <c r="J128" s="54">
        <v>83.41</v>
      </c>
      <c r="K128" s="56">
        <v>49</v>
      </c>
      <c r="L128" s="40">
        <v>16.579999999999998</v>
      </c>
      <c r="O128" s="85"/>
      <c r="P128" s="86"/>
      <c r="Q128" s="87"/>
    </row>
    <row r="129" spans="1:19" ht="14.4">
      <c r="A129" s="23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  <c r="O129" s="87"/>
      <c r="P129" s="87"/>
      <c r="Q129" s="87"/>
    </row>
    <row r="130" spans="1:19" ht="14.4">
      <c r="A130" s="24"/>
      <c r="B130" s="17"/>
      <c r="C130" s="8"/>
      <c r="D130" s="18" t="s">
        <v>33</v>
      </c>
      <c r="E130" s="9"/>
      <c r="F130" s="19">
        <f>SUM(F123:F129)</f>
        <v>634</v>
      </c>
      <c r="G130" s="19">
        <f t="shared" ref="G130:J130" si="54">SUM(G123:G129)</f>
        <v>37.939999999999991</v>
      </c>
      <c r="H130" s="19">
        <f t="shared" si="54"/>
        <v>36.040000000000006</v>
      </c>
      <c r="I130" s="19">
        <f t="shared" si="54"/>
        <v>92.87</v>
      </c>
      <c r="J130" s="19">
        <f t="shared" si="54"/>
        <v>911.82999999999993</v>
      </c>
      <c r="K130" s="25"/>
      <c r="L130" s="19">
        <f t="shared" ref="L130" si="55">SUM(L123:L129)</f>
        <v>71.710000000000008</v>
      </c>
      <c r="O130" s="87"/>
      <c r="P130" s="87"/>
      <c r="Q130" s="87"/>
    </row>
    <row r="131" spans="1:19" ht="14.4">
      <c r="A131" s="26">
        <f>A123</f>
        <v>2</v>
      </c>
      <c r="B131" s="13">
        <f>B123</f>
        <v>1</v>
      </c>
      <c r="C131" s="10" t="s">
        <v>25</v>
      </c>
      <c r="D131" s="7" t="s">
        <v>27</v>
      </c>
      <c r="E131" s="50" t="s">
        <v>60</v>
      </c>
      <c r="F131" s="70">
        <v>200</v>
      </c>
      <c r="G131" s="71">
        <v>1.45</v>
      </c>
      <c r="H131" s="78">
        <v>12.85</v>
      </c>
      <c r="I131" s="71">
        <v>21.2</v>
      </c>
      <c r="J131" s="71">
        <v>184.3</v>
      </c>
      <c r="K131" s="57">
        <v>27</v>
      </c>
      <c r="L131" s="40">
        <f>6.05-0.33</f>
        <v>5.72</v>
      </c>
      <c r="O131" s="85"/>
      <c r="P131" s="88"/>
      <c r="Q131" s="87"/>
    </row>
    <row r="132" spans="1:19" ht="14.4">
      <c r="A132" s="23"/>
      <c r="B132" s="15"/>
      <c r="C132" s="11"/>
      <c r="D132" s="7" t="s">
        <v>28</v>
      </c>
      <c r="E132" s="50" t="s">
        <v>61</v>
      </c>
      <c r="F132" s="54">
        <v>120</v>
      </c>
      <c r="G132" s="54">
        <v>6.03</v>
      </c>
      <c r="H132" s="54">
        <v>4.53</v>
      </c>
      <c r="I132" s="54">
        <v>28.94</v>
      </c>
      <c r="J132" s="54">
        <v>186.29</v>
      </c>
      <c r="K132" s="57">
        <v>9</v>
      </c>
      <c r="L132" s="40">
        <f>38.58-9.78-0.57</f>
        <v>28.229999999999997</v>
      </c>
      <c r="O132" s="85"/>
      <c r="P132" s="88"/>
      <c r="Q132" s="87"/>
    </row>
    <row r="133" spans="1:19" ht="14.4">
      <c r="A133" s="23"/>
      <c r="B133" s="15"/>
      <c r="C133" s="11"/>
      <c r="D133" s="7"/>
      <c r="E133" s="50" t="s">
        <v>83</v>
      </c>
      <c r="F133" s="53">
        <v>45</v>
      </c>
      <c r="G133" s="65">
        <v>7</v>
      </c>
      <c r="H133" s="65">
        <v>6.55</v>
      </c>
      <c r="I133" s="65">
        <v>7.07</v>
      </c>
      <c r="J133" s="65">
        <v>102.94</v>
      </c>
      <c r="K133" s="57">
        <v>2</v>
      </c>
      <c r="L133" s="40">
        <v>9.7799999999999994</v>
      </c>
      <c r="O133" s="85"/>
      <c r="P133" s="88"/>
      <c r="Q133" s="87"/>
    </row>
    <row r="134" spans="1:19" ht="14.4">
      <c r="A134" s="23"/>
      <c r="B134" s="15"/>
      <c r="C134" s="11"/>
      <c r="D134" s="7"/>
      <c r="E134" s="51" t="s">
        <v>48</v>
      </c>
      <c r="F134" s="53">
        <v>3.5</v>
      </c>
      <c r="G134" s="53">
        <v>0.05</v>
      </c>
      <c r="H134" s="53">
        <v>4.1100000000000003</v>
      </c>
      <c r="I134" s="53">
        <v>0.57999999999999996</v>
      </c>
      <c r="J134" s="53">
        <v>0</v>
      </c>
      <c r="K134" s="56"/>
      <c r="L134" s="40">
        <v>0.56999999999999995</v>
      </c>
      <c r="O134" s="89"/>
      <c r="P134" s="88"/>
      <c r="Q134" s="87"/>
    </row>
    <row r="135" spans="1:19" ht="14.4">
      <c r="A135" s="23"/>
      <c r="B135" s="15"/>
      <c r="C135" s="11"/>
      <c r="D135" s="7"/>
      <c r="E135" s="51" t="s">
        <v>72</v>
      </c>
      <c r="F135" s="54">
        <v>2</v>
      </c>
      <c r="G135" s="54">
        <v>0.06</v>
      </c>
      <c r="H135" s="54">
        <v>0.46</v>
      </c>
      <c r="I135" s="54">
        <v>7.0000000000000007E-2</v>
      </c>
      <c r="J135" s="54">
        <v>4.79</v>
      </c>
      <c r="K135" s="56"/>
      <c r="L135" s="40">
        <v>0.33</v>
      </c>
      <c r="O135" s="89"/>
      <c r="P135" s="88"/>
      <c r="Q135" s="87"/>
    </row>
    <row r="136" spans="1:19" ht="14.4">
      <c r="A136" s="23"/>
      <c r="B136" s="15"/>
      <c r="C136" s="11"/>
      <c r="D136" s="7" t="s">
        <v>30</v>
      </c>
      <c r="E136" s="58" t="s">
        <v>44</v>
      </c>
      <c r="F136" s="53">
        <v>196</v>
      </c>
      <c r="G136" s="53">
        <v>1.04</v>
      </c>
      <c r="H136" s="53">
        <v>0</v>
      </c>
      <c r="I136" s="53">
        <v>12.57</v>
      </c>
      <c r="J136" s="53">
        <v>83.41</v>
      </c>
      <c r="K136" s="56">
        <v>49</v>
      </c>
      <c r="L136" s="40">
        <v>16.66</v>
      </c>
    </row>
    <row r="137" spans="1:19" ht="14.4">
      <c r="A137" s="23"/>
      <c r="B137" s="15"/>
      <c r="C137" s="11"/>
      <c r="D137" s="7" t="s">
        <v>23</v>
      </c>
      <c r="E137" s="51" t="s">
        <v>80</v>
      </c>
      <c r="F137" s="55">
        <v>40</v>
      </c>
      <c r="G137" s="55">
        <v>3.92</v>
      </c>
      <c r="H137" s="55">
        <v>0.48</v>
      </c>
      <c r="I137" s="55">
        <v>19.88</v>
      </c>
      <c r="J137" s="55">
        <v>152.32</v>
      </c>
      <c r="K137" s="67"/>
      <c r="L137" s="40">
        <v>2.3199999999999998</v>
      </c>
    </row>
    <row r="138" spans="1:19" ht="14.4">
      <c r="A138" s="23"/>
      <c r="B138" s="15"/>
      <c r="C138" s="11"/>
      <c r="D138" s="6" t="s">
        <v>24</v>
      </c>
      <c r="E138" s="51" t="s">
        <v>45</v>
      </c>
      <c r="F138" s="55">
        <v>90</v>
      </c>
      <c r="G138" s="55">
        <v>0.5</v>
      </c>
      <c r="H138" s="55">
        <v>0.5</v>
      </c>
      <c r="I138" s="55">
        <v>12.28</v>
      </c>
      <c r="J138" s="55">
        <v>36.83</v>
      </c>
      <c r="K138" s="56">
        <v>50</v>
      </c>
      <c r="L138" s="40">
        <v>8.1</v>
      </c>
    </row>
    <row r="139" spans="1:19" ht="14.4">
      <c r="A139" s="23"/>
      <c r="B139" s="15"/>
      <c r="C139" s="11"/>
      <c r="D139" s="6"/>
      <c r="E139" s="39"/>
      <c r="F139" s="40"/>
      <c r="G139" s="40"/>
      <c r="H139" s="40"/>
      <c r="I139" s="40"/>
      <c r="J139" s="40"/>
      <c r="K139" s="41"/>
      <c r="L139" s="40"/>
    </row>
    <row r="140" spans="1:19" ht="14.4">
      <c r="A140" s="24"/>
      <c r="B140" s="17"/>
      <c r="C140" s="8"/>
      <c r="D140" s="18" t="s">
        <v>33</v>
      </c>
      <c r="E140" s="9"/>
      <c r="F140" s="19">
        <f>SUM(F131:F139)</f>
        <v>696.5</v>
      </c>
      <c r="G140" s="19">
        <f t="shared" ref="G140:J140" si="56">SUM(G131:G139)</f>
        <v>20.050000000000004</v>
      </c>
      <c r="H140" s="19">
        <f t="shared" si="56"/>
        <v>29.48</v>
      </c>
      <c r="I140" s="19">
        <f t="shared" si="56"/>
        <v>102.59</v>
      </c>
      <c r="J140" s="19">
        <f t="shared" si="56"/>
        <v>750.88</v>
      </c>
      <c r="K140" s="25"/>
      <c r="L140" s="19">
        <f t="shared" ref="L140" si="57">SUM(L131:L139)</f>
        <v>71.709999999999994</v>
      </c>
    </row>
    <row r="141" spans="1:19" ht="15" thickBot="1">
      <c r="A141" s="28">
        <f>A123</f>
        <v>2</v>
      </c>
      <c r="B141" s="29">
        <f>B123</f>
        <v>1</v>
      </c>
      <c r="C141" s="79" t="s">
        <v>4</v>
      </c>
      <c r="D141" s="80"/>
      <c r="E141" s="30"/>
      <c r="F141" s="31">
        <f>F130+F140</f>
        <v>1330.5</v>
      </c>
      <c r="G141" s="31">
        <f>G130+G140</f>
        <v>57.989999999999995</v>
      </c>
      <c r="H141" s="31">
        <f>H130+H140</f>
        <v>65.52000000000001</v>
      </c>
      <c r="I141" s="31">
        <f>I130+I140</f>
        <v>195.46</v>
      </c>
      <c r="J141" s="31">
        <f>J130+J140</f>
        <v>1662.71</v>
      </c>
      <c r="K141" s="31"/>
      <c r="L141" s="31">
        <f>L130+L140</f>
        <v>143.42000000000002</v>
      </c>
    </row>
    <row r="142" spans="1:19" ht="15" thickBot="1">
      <c r="A142" s="14">
        <v>2</v>
      </c>
      <c r="B142" s="15">
        <v>2</v>
      </c>
      <c r="C142" s="22" t="s">
        <v>20</v>
      </c>
      <c r="D142" s="5" t="s">
        <v>21</v>
      </c>
      <c r="E142" s="50" t="s">
        <v>39</v>
      </c>
      <c r="F142" s="53">
        <v>90</v>
      </c>
      <c r="G142" s="53">
        <v>10.51</v>
      </c>
      <c r="H142" s="53">
        <v>9.99</v>
      </c>
      <c r="I142" s="53">
        <v>16.190000000000001</v>
      </c>
      <c r="J142" s="53">
        <v>265.19</v>
      </c>
      <c r="K142" s="56">
        <v>46</v>
      </c>
      <c r="L142" s="50">
        <v>19.29</v>
      </c>
    </row>
    <row r="143" spans="1:19" ht="14.4">
      <c r="A143" s="14"/>
      <c r="B143" s="15"/>
      <c r="C143" s="11"/>
      <c r="D143" s="5" t="s">
        <v>21</v>
      </c>
      <c r="E143" s="51" t="s">
        <v>40</v>
      </c>
      <c r="F143" s="53">
        <v>125</v>
      </c>
      <c r="G143" s="53">
        <v>5.52</v>
      </c>
      <c r="H143" s="53">
        <v>4.5199999999999996</v>
      </c>
      <c r="I143" s="53">
        <v>26.45</v>
      </c>
      <c r="J143" s="53">
        <v>132.5</v>
      </c>
      <c r="K143" s="56">
        <v>10</v>
      </c>
      <c r="L143" s="51">
        <v>4.8099999999999996</v>
      </c>
      <c r="Q143" s="85"/>
      <c r="R143" s="86"/>
      <c r="S143" s="87"/>
    </row>
    <row r="144" spans="1:19" ht="14.4">
      <c r="A144" s="14"/>
      <c r="B144" s="15"/>
      <c r="C144" s="11"/>
      <c r="D144" s="7" t="s">
        <v>23</v>
      </c>
      <c r="E144" s="51" t="s">
        <v>41</v>
      </c>
      <c r="F144" s="53">
        <v>40</v>
      </c>
      <c r="G144" s="53">
        <v>3.8</v>
      </c>
      <c r="H144" s="53">
        <v>0.46</v>
      </c>
      <c r="I144" s="53">
        <v>19.29</v>
      </c>
      <c r="J144" s="53">
        <v>147.84</v>
      </c>
      <c r="K144" s="56"/>
      <c r="L144" s="51">
        <v>2.3199999999999998</v>
      </c>
      <c r="Q144" s="85"/>
      <c r="R144" s="86"/>
      <c r="S144" s="87"/>
    </row>
    <row r="145" spans="1:19" ht="15.75" customHeight="1">
      <c r="A145" s="14"/>
      <c r="B145" s="15"/>
      <c r="C145" s="11"/>
      <c r="D145" s="7"/>
      <c r="E145" s="52" t="s">
        <v>42</v>
      </c>
      <c r="F145" s="54">
        <v>57</v>
      </c>
      <c r="G145" s="54">
        <v>1.31</v>
      </c>
      <c r="H145" s="54">
        <v>2.57</v>
      </c>
      <c r="I145" s="54">
        <v>3.71</v>
      </c>
      <c r="J145" s="54">
        <v>43.49</v>
      </c>
      <c r="K145" s="56">
        <v>43</v>
      </c>
      <c r="L145" s="52">
        <v>5.29</v>
      </c>
      <c r="Q145" s="85"/>
      <c r="R145" s="86"/>
      <c r="S145" s="87"/>
    </row>
    <row r="146" spans="1:19" ht="14.4">
      <c r="A146" s="14"/>
      <c r="B146" s="15"/>
      <c r="C146" s="11"/>
      <c r="D146" s="7" t="s">
        <v>52</v>
      </c>
      <c r="E146" s="51" t="s">
        <v>43</v>
      </c>
      <c r="F146" s="54">
        <v>33.33</v>
      </c>
      <c r="G146" s="54">
        <v>0.1</v>
      </c>
      <c r="H146" s="54">
        <v>0.38</v>
      </c>
      <c r="I146" s="54">
        <v>6.01</v>
      </c>
      <c r="J146" s="54">
        <v>8.4</v>
      </c>
      <c r="K146" s="56"/>
      <c r="L146" s="51">
        <v>14</v>
      </c>
      <c r="Q146" s="85"/>
      <c r="R146" s="86"/>
      <c r="S146" s="87"/>
    </row>
    <row r="147" spans="1:19" ht="14.4">
      <c r="A147" s="14"/>
      <c r="B147" s="15"/>
      <c r="C147" s="11"/>
      <c r="D147" s="6" t="s">
        <v>30</v>
      </c>
      <c r="E147" s="50" t="s">
        <v>44</v>
      </c>
      <c r="F147" s="55">
        <v>200</v>
      </c>
      <c r="G147" s="55">
        <v>1.06</v>
      </c>
      <c r="H147" s="55">
        <v>0</v>
      </c>
      <c r="I147" s="55">
        <v>12.83</v>
      </c>
      <c r="J147" s="55">
        <v>85.11</v>
      </c>
      <c r="K147" s="56">
        <v>49</v>
      </c>
      <c r="L147" s="50">
        <v>17</v>
      </c>
      <c r="Q147" s="85"/>
      <c r="R147" s="86"/>
      <c r="S147" s="87"/>
    </row>
    <row r="148" spans="1:19" ht="14.4">
      <c r="A148" s="14"/>
      <c r="B148" s="15"/>
      <c r="C148" s="11"/>
      <c r="D148" s="6" t="s">
        <v>24</v>
      </c>
      <c r="E148" s="52" t="s">
        <v>45</v>
      </c>
      <c r="F148" s="54">
        <v>100</v>
      </c>
      <c r="G148" s="54">
        <v>0.55000000000000004</v>
      </c>
      <c r="H148" s="54">
        <v>0.55000000000000004</v>
      </c>
      <c r="I148" s="54">
        <v>13.64</v>
      </c>
      <c r="J148" s="54">
        <v>40.92</v>
      </c>
      <c r="K148" s="56">
        <v>50</v>
      </c>
      <c r="L148" s="52">
        <v>9</v>
      </c>
      <c r="Q148" s="94"/>
      <c r="R148" s="86"/>
      <c r="S148" s="87"/>
    </row>
    <row r="149" spans="1:19" ht="14.4">
      <c r="A149" s="16"/>
      <c r="B149" s="17"/>
      <c r="C149" s="8"/>
      <c r="D149" s="18" t="s">
        <v>33</v>
      </c>
      <c r="E149" s="9"/>
      <c r="F149" s="19">
        <f>SUM(F142:F148)</f>
        <v>645.32999999999993</v>
      </c>
      <c r="G149" s="19">
        <f t="shared" ref="G149:J149" si="58">SUM(G142:G148)</f>
        <v>22.85</v>
      </c>
      <c r="H149" s="19">
        <f t="shared" si="58"/>
        <v>18.47</v>
      </c>
      <c r="I149" s="19">
        <f t="shared" si="58"/>
        <v>98.12</v>
      </c>
      <c r="J149" s="19">
        <f t="shared" si="58"/>
        <v>723.44999999999993</v>
      </c>
      <c r="K149" s="25"/>
      <c r="L149" s="19">
        <f t="shared" ref="L149" si="59">SUM(L142:L148)</f>
        <v>71.709999999999994</v>
      </c>
      <c r="Q149" s="94"/>
      <c r="R149" s="86"/>
      <c r="S149" s="87"/>
    </row>
    <row r="150" spans="1:19" ht="14.4">
      <c r="A150" s="13">
        <f>A142</f>
        <v>2</v>
      </c>
      <c r="B150" s="13">
        <f>B142</f>
        <v>2</v>
      </c>
      <c r="C150" s="10" t="s">
        <v>25</v>
      </c>
      <c r="D150" s="7" t="s">
        <v>27</v>
      </c>
      <c r="E150" s="51" t="s">
        <v>46</v>
      </c>
      <c r="F150" s="53">
        <v>200</v>
      </c>
      <c r="G150" s="53">
        <v>4.82</v>
      </c>
      <c r="H150" s="53">
        <v>3.21</v>
      </c>
      <c r="I150" s="53">
        <v>30.11</v>
      </c>
      <c r="J150" s="53">
        <v>132.4</v>
      </c>
      <c r="K150" s="56">
        <v>35</v>
      </c>
      <c r="L150" s="51">
        <f>14.45-L152</f>
        <v>13.145999999999999</v>
      </c>
      <c r="Q150" s="87"/>
      <c r="R150" s="87"/>
      <c r="S150" s="87"/>
    </row>
    <row r="151" spans="1:19" ht="14.4">
      <c r="A151" s="14"/>
      <c r="B151" s="15"/>
      <c r="C151" s="11"/>
      <c r="D151" s="7" t="s">
        <v>28</v>
      </c>
      <c r="E151" s="51" t="s">
        <v>47</v>
      </c>
      <c r="F151" s="53">
        <v>120</v>
      </c>
      <c r="G151" s="53">
        <v>5.38</v>
      </c>
      <c r="H151" s="53">
        <v>4.67</v>
      </c>
      <c r="I151" s="53">
        <v>8.0500000000000007</v>
      </c>
      <c r="J151" s="53">
        <v>174.3</v>
      </c>
      <c r="K151" s="56">
        <v>9</v>
      </c>
      <c r="L151" s="51">
        <f>39.23-L153</f>
        <v>29.449999999999996</v>
      </c>
      <c r="Q151" s="85"/>
      <c r="R151" s="86"/>
      <c r="S151" s="87"/>
    </row>
    <row r="152" spans="1:19" ht="14.4">
      <c r="A152" s="14"/>
      <c r="B152" s="15"/>
      <c r="C152" s="11"/>
      <c r="D152" s="7"/>
      <c r="E152" s="51" t="s">
        <v>48</v>
      </c>
      <c r="F152" s="53">
        <v>8</v>
      </c>
      <c r="G152" s="53">
        <v>0.1</v>
      </c>
      <c r="H152" s="53">
        <v>14.58</v>
      </c>
      <c r="I152" s="53">
        <v>2.06</v>
      </c>
      <c r="J152" s="53">
        <v>0</v>
      </c>
      <c r="K152" s="56"/>
      <c r="L152" s="51">
        <v>1.304</v>
      </c>
      <c r="Q152" s="85"/>
      <c r="R152" s="86"/>
      <c r="S152" s="87"/>
    </row>
    <row r="153" spans="1:19" ht="14.4">
      <c r="A153" s="14"/>
      <c r="B153" s="15"/>
      <c r="C153" s="11"/>
      <c r="D153" s="7"/>
      <c r="E153" s="50" t="s">
        <v>49</v>
      </c>
      <c r="F153" s="53">
        <v>45</v>
      </c>
      <c r="G153" s="53">
        <v>7.78</v>
      </c>
      <c r="H153" s="53">
        <v>7.21</v>
      </c>
      <c r="I153" s="53">
        <v>7.85</v>
      </c>
      <c r="J153" s="53">
        <v>114.38</v>
      </c>
      <c r="K153" s="57">
        <v>7</v>
      </c>
      <c r="L153" s="50">
        <v>9.7799999999999994</v>
      </c>
      <c r="Q153" s="85"/>
      <c r="R153" s="86"/>
      <c r="S153" s="87"/>
    </row>
    <row r="154" spans="1:19" ht="14.4">
      <c r="A154" s="14"/>
      <c r="B154" s="15"/>
      <c r="C154" s="11"/>
      <c r="D154" s="7" t="s">
        <v>23</v>
      </c>
      <c r="E154" s="51" t="s">
        <v>41</v>
      </c>
      <c r="F154" s="54">
        <v>40</v>
      </c>
      <c r="G154" s="54">
        <v>3.92</v>
      </c>
      <c r="H154" s="54">
        <v>0.48</v>
      </c>
      <c r="I154" s="54">
        <v>19.88</v>
      </c>
      <c r="J154" s="54">
        <v>152.32</v>
      </c>
      <c r="K154" s="56"/>
      <c r="L154" s="51">
        <v>2.3199999999999998</v>
      </c>
      <c r="Q154" s="85"/>
      <c r="R154" s="86"/>
      <c r="S154" s="87"/>
    </row>
    <row r="155" spans="1:19" ht="14.4">
      <c r="A155" s="14"/>
      <c r="B155" s="15"/>
      <c r="C155" s="11"/>
      <c r="D155" s="7" t="s">
        <v>30</v>
      </c>
      <c r="E155" s="51" t="s">
        <v>50</v>
      </c>
      <c r="F155" s="53">
        <v>200</v>
      </c>
      <c r="G155" s="53">
        <v>0</v>
      </c>
      <c r="H155" s="53">
        <v>0</v>
      </c>
      <c r="I155" s="53">
        <v>13.45</v>
      </c>
      <c r="J155" s="53">
        <v>28</v>
      </c>
      <c r="K155" s="56">
        <v>20</v>
      </c>
      <c r="L155" s="51">
        <v>1.71</v>
      </c>
      <c r="Q155" s="85"/>
      <c r="R155" s="86"/>
      <c r="S155" s="87"/>
    </row>
    <row r="156" spans="1:19" ht="14.4">
      <c r="A156" s="14"/>
      <c r="B156" s="15"/>
      <c r="C156" s="11"/>
      <c r="D156" s="7" t="s">
        <v>52</v>
      </c>
      <c r="E156" s="51" t="s">
        <v>51</v>
      </c>
      <c r="F156" s="55">
        <v>35</v>
      </c>
      <c r="G156" s="55">
        <v>1.4</v>
      </c>
      <c r="H156" s="55">
        <v>6.65</v>
      </c>
      <c r="I156" s="55">
        <v>19.95</v>
      </c>
      <c r="J156" s="55">
        <v>147</v>
      </c>
      <c r="K156" s="56"/>
      <c r="L156" s="51">
        <v>5</v>
      </c>
      <c r="Q156" s="85"/>
      <c r="R156" s="96"/>
      <c r="S156" s="87"/>
    </row>
    <row r="157" spans="1:19" ht="14.4">
      <c r="A157" s="14"/>
      <c r="B157" s="15"/>
      <c r="C157" s="11"/>
      <c r="D157" s="6" t="s">
        <v>24</v>
      </c>
      <c r="E157" s="51" t="s">
        <v>45</v>
      </c>
      <c r="F157" s="54">
        <v>100</v>
      </c>
      <c r="G157" s="54">
        <v>0.55000000000000004</v>
      </c>
      <c r="H157" s="54">
        <v>0.55000000000000004</v>
      </c>
      <c r="I157" s="54">
        <v>13.64</v>
      </c>
      <c r="J157" s="54">
        <v>40.92</v>
      </c>
      <c r="K157" s="56">
        <v>50</v>
      </c>
      <c r="L157" s="51">
        <v>9</v>
      </c>
      <c r="Q157" s="87"/>
      <c r="R157" s="87"/>
      <c r="S157" s="87"/>
    </row>
    <row r="158" spans="1:19" ht="14.4">
      <c r="A158" s="14"/>
      <c r="B158" s="15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9" ht="14.4">
      <c r="A159" s="16"/>
      <c r="B159" s="17"/>
      <c r="C159" s="8"/>
      <c r="D159" s="18" t="s">
        <v>33</v>
      </c>
      <c r="E159" s="9"/>
      <c r="F159" s="19">
        <f>SUM(F150:F158)</f>
        <v>748</v>
      </c>
      <c r="G159" s="19">
        <f t="shared" ref="G159:J159" si="60">SUM(G150:G158)</f>
        <v>23.95</v>
      </c>
      <c r="H159" s="19">
        <f t="shared" si="60"/>
        <v>37.35</v>
      </c>
      <c r="I159" s="19">
        <f t="shared" si="60"/>
        <v>114.99000000000001</v>
      </c>
      <c r="J159" s="19">
        <f t="shared" si="60"/>
        <v>789.32</v>
      </c>
      <c r="K159" s="25"/>
      <c r="L159" s="19">
        <f t="shared" ref="L159" si="61">SUM(L150:L158)</f>
        <v>71.710000000000008</v>
      </c>
    </row>
    <row r="160" spans="1:19" ht="15" thickBot="1">
      <c r="A160" s="32">
        <f>A142</f>
        <v>2</v>
      </c>
      <c r="B160" s="32">
        <f>B142</f>
        <v>2</v>
      </c>
      <c r="C160" s="79" t="s">
        <v>4</v>
      </c>
      <c r="D160" s="80"/>
      <c r="E160" s="30"/>
      <c r="F160" s="31">
        <f>F149+F159</f>
        <v>1393.33</v>
      </c>
      <c r="G160" s="31">
        <f t="shared" ref="G160" si="62">G149+G159</f>
        <v>46.8</v>
      </c>
      <c r="H160" s="31">
        <f t="shared" ref="H160" si="63">H149+H159</f>
        <v>55.82</v>
      </c>
      <c r="I160" s="31">
        <f t="shared" ref="I160" si="64">I149+I159</f>
        <v>213.11</v>
      </c>
      <c r="J160" s="31">
        <f t="shared" ref="J160:L160" si="65">J149+J159</f>
        <v>1512.77</v>
      </c>
      <c r="K160" s="31"/>
      <c r="L160" s="31">
        <f t="shared" si="65"/>
        <v>143.42000000000002</v>
      </c>
    </row>
    <row r="161" spans="1:16" ht="14.4">
      <c r="A161" s="20">
        <v>2</v>
      </c>
      <c r="B161" s="21">
        <v>3</v>
      </c>
      <c r="C161" s="22" t="s">
        <v>20</v>
      </c>
      <c r="D161" s="5" t="s">
        <v>21</v>
      </c>
      <c r="E161" s="58" t="s">
        <v>65</v>
      </c>
      <c r="F161" s="53">
        <v>151.19999999999999</v>
      </c>
      <c r="G161" s="53">
        <v>6.9</v>
      </c>
      <c r="H161" s="53">
        <v>12.73</v>
      </c>
      <c r="I161" s="53">
        <v>60.38</v>
      </c>
      <c r="J161" s="53">
        <v>250.77</v>
      </c>
      <c r="K161" s="56">
        <v>39</v>
      </c>
      <c r="L161" s="38">
        <f>36.39-10.44-0.52+4.44</f>
        <v>29.870000000000005</v>
      </c>
    </row>
    <row r="162" spans="1:16" ht="14.4">
      <c r="A162" s="23"/>
      <c r="B162" s="15"/>
      <c r="C162" s="11"/>
      <c r="D162" s="6"/>
      <c r="E162" s="58" t="s">
        <v>84</v>
      </c>
      <c r="F162" s="54">
        <v>45</v>
      </c>
      <c r="G162" s="54">
        <v>12.48</v>
      </c>
      <c r="H162" s="54">
        <v>10.08</v>
      </c>
      <c r="I162" s="54">
        <v>16.489999999999998</v>
      </c>
      <c r="J162" s="54">
        <v>140.4</v>
      </c>
      <c r="K162" s="56">
        <v>41</v>
      </c>
      <c r="L162" s="40">
        <v>10.44</v>
      </c>
      <c r="O162" s="85"/>
      <c r="P162" s="88"/>
    </row>
    <row r="163" spans="1:16" ht="14.4">
      <c r="A163" s="23"/>
      <c r="B163" s="15"/>
      <c r="C163" s="11"/>
      <c r="D163" s="7" t="s">
        <v>22</v>
      </c>
      <c r="E163" s="58" t="s">
        <v>50</v>
      </c>
      <c r="F163" s="53">
        <v>200</v>
      </c>
      <c r="G163" s="53">
        <v>0</v>
      </c>
      <c r="H163" s="53">
        <v>0</v>
      </c>
      <c r="I163" s="53">
        <v>13.45</v>
      </c>
      <c r="J163" s="53">
        <v>28</v>
      </c>
      <c r="K163" s="56">
        <v>20</v>
      </c>
      <c r="L163" s="40">
        <v>1.71</v>
      </c>
      <c r="O163" s="85"/>
      <c r="P163" s="88"/>
    </row>
    <row r="164" spans="1:16" ht="14.4">
      <c r="A164" s="23"/>
      <c r="B164" s="15"/>
      <c r="C164" s="11"/>
      <c r="D164" s="7" t="s">
        <v>24</v>
      </c>
      <c r="E164" s="58" t="s">
        <v>45</v>
      </c>
      <c r="F164" s="53">
        <v>100</v>
      </c>
      <c r="G164" s="53">
        <v>0.55000000000000004</v>
      </c>
      <c r="H164" s="53">
        <v>0.55000000000000004</v>
      </c>
      <c r="I164" s="53">
        <v>13.64</v>
      </c>
      <c r="J164" s="53">
        <v>40.92</v>
      </c>
      <c r="K164" s="56">
        <v>50</v>
      </c>
      <c r="L164" s="40">
        <v>9</v>
      </c>
      <c r="O164" s="85"/>
      <c r="P164" s="88"/>
    </row>
    <row r="165" spans="1:16" ht="14.4">
      <c r="A165" s="23"/>
      <c r="B165" s="15"/>
      <c r="C165" s="11"/>
      <c r="D165" s="7" t="s">
        <v>23</v>
      </c>
      <c r="E165" s="52" t="s">
        <v>41</v>
      </c>
      <c r="F165" s="54">
        <v>40</v>
      </c>
      <c r="G165" s="54">
        <v>3.92</v>
      </c>
      <c r="H165" s="54">
        <v>0.48</v>
      </c>
      <c r="I165" s="54">
        <v>19.88</v>
      </c>
      <c r="J165" s="54">
        <v>152.32</v>
      </c>
      <c r="K165" s="56"/>
      <c r="L165" s="40">
        <v>2.3199999999999998</v>
      </c>
      <c r="O165" s="85"/>
      <c r="P165" s="88"/>
    </row>
    <row r="166" spans="1:16" ht="14.4">
      <c r="A166" s="23"/>
      <c r="B166" s="15"/>
      <c r="C166" s="11"/>
      <c r="D166" s="6" t="s">
        <v>52</v>
      </c>
      <c r="E166" s="58" t="s">
        <v>51</v>
      </c>
      <c r="F166" s="54">
        <v>35</v>
      </c>
      <c r="G166" s="54">
        <v>1.4</v>
      </c>
      <c r="H166" s="54">
        <v>6.65</v>
      </c>
      <c r="I166" s="54">
        <v>19.95</v>
      </c>
      <c r="J166" s="54">
        <v>147</v>
      </c>
      <c r="K166" s="56"/>
      <c r="L166" s="40">
        <v>17.850000000000001</v>
      </c>
      <c r="O166" s="85"/>
      <c r="P166" s="88"/>
    </row>
    <row r="167" spans="1:16" ht="14.4">
      <c r="A167" s="23"/>
      <c r="B167" s="15"/>
      <c r="C167" s="11"/>
      <c r="D167" s="6"/>
      <c r="E167" s="59" t="s">
        <v>48</v>
      </c>
      <c r="F167" s="54">
        <v>3</v>
      </c>
      <c r="G167" s="54">
        <v>0.05</v>
      </c>
      <c r="H167" s="54">
        <v>3.69</v>
      </c>
      <c r="I167" s="54">
        <v>0.53</v>
      </c>
      <c r="J167" s="54">
        <v>0</v>
      </c>
      <c r="K167" s="41"/>
      <c r="L167" s="40">
        <v>0.52</v>
      </c>
      <c r="O167" s="94"/>
      <c r="P167" s="86"/>
    </row>
    <row r="168" spans="1:16" ht="14.4">
      <c r="A168" s="24"/>
      <c r="B168" s="17"/>
      <c r="C168" s="8"/>
      <c r="D168" s="18" t="s">
        <v>33</v>
      </c>
      <c r="E168" s="9"/>
      <c r="F168" s="19">
        <f>SUM(F161:F167)</f>
        <v>574.20000000000005</v>
      </c>
      <c r="G168" s="19">
        <f t="shared" ref="G168:J168" si="66">SUM(G161:G167)</f>
        <v>25.3</v>
      </c>
      <c r="H168" s="19">
        <f t="shared" si="66"/>
        <v>34.18</v>
      </c>
      <c r="I168" s="19">
        <f t="shared" si="66"/>
        <v>144.32</v>
      </c>
      <c r="J168" s="19">
        <f t="shared" si="66"/>
        <v>759.41000000000008</v>
      </c>
      <c r="K168" s="25"/>
      <c r="L168" s="19">
        <f t="shared" ref="L168" si="67">SUM(L161:L167)</f>
        <v>71.709999999999994</v>
      </c>
      <c r="O168" s="87"/>
      <c r="P168" s="87"/>
    </row>
    <row r="169" spans="1:16" ht="14.4">
      <c r="A169" s="26">
        <f>A161</f>
        <v>2</v>
      </c>
      <c r="B169" s="13">
        <f>B161</f>
        <v>3</v>
      </c>
      <c r="C169" s="10" t="s">
        <v>25</v>
      </c>
      <c r="D169" s="7" t="s">
        <v>27</v>
      </c>
      <c r="E169" s="51" t="s">
        <v>85</v>
      </c>
      <c r="F169" s="53">
        <v>200</v>
      </c>
      <c r="G169" s="53">
        <v>2.42</v>
      </c>
      <c r="H169" s="53">
        <v>1.9</v>
      </c>
      <c r="I169" s="53">
        <v>5.21</v>
      </c>
      <c r="J169" s="53">
        <v>96.95</v>
      </c>
      <c r="K169" s="56">
        <v>33</v>
      </c>
      <c r="L169" s="40">
        <v>14.09</v>
      </c>
      <c r="O169" s="87"/>
      <c r="P169" s="87"/>
    </row>
    <row r="170" spans="1:16" ht="14.4">
      <c r="A170" s="23"/>
      <c r="B170" s="15"/>
      <c r="C170" s="11"/>
      <c r="D170" s="7" t="s">
        <v>29</v>
      </c>
      <c r="E170" s="51" t="s">
        <v>86</v>
      </c>
      <c r="F170" s="53">
        <v>79</v>
      </c>
      <c r="G170" s="53">
        <v>9.23</v>
      </c>
      <c r="H170" s="53">
        <v>8.77</v>
      </c>
      <c r="I170" s="53">
        <v>14.21</v>
      </c>
      <c r="J170" s="53">
        <v>232.85</v>
      </c>
      <c r="K170" s="56">
        <v>46</v>
      </c>
      <c r="L170" s="40">
        <v>18.38</v>
      </c>
      <c r="O170" s="85"/>
      <c r="P170" s="88"/>
    </row>
    <row r="171" spans="1:16" ht="14.4">
      <c r="A171" s="23"/>
      <c r="B171" s="15"/>
      <c r="C171" s="11"/>
      <c r="D171" s="7" t="s">
        <v>28</v>
      </c>
      <c r="E171" s="51" t="s">
        <v>67</v>
      </c>
      <c r="F171" s="54">
        <v>126</v>
      </c>
      <c r="G171" s="54">
        <v>11.44</v>
      </c>
      <c r="H171" s="54">
        <v>2.66</v>
      </c>
      <c r="I171" s="54">
        <v>8.98</v>
      </c>
      <c r="J171" s="54">
        <v>168.35</v>
      </c>
      <c r="K171" s="56">
        <v>9</v>
      </c>
      <c r="L171" s="40">
        <f>5.92-0.33</f>
        <v>5.59</v>
      </c>
      <c r="O171" s="85"/>
      <c r="P171" s="88"/>
    </row>
    <row r="172" spans="1:16" ht="14.4">
      <c r="A172" s="23"/>
      <c r="B172" s="15"/>
      <c r="C172" s="11"/>
      <c r="D172" s="7" t="s">
        <v>30</v>
      </c>
      <c r="E172" s="51" t="s">
        <v>44</v>
      </c>
      <c r="F172" s="53">
        <v>200</v>
      </c>
      <c r="G172" s="53">
        <v>1.06</v>
      </c>
      <c r="H172" s="53">
        <v>0</v>
      </c>
      <c r="I172" s="53">
        <v>12.83</v>
      </c>
      <c r="J172" s="53">
        <v>85.11</v>
      </c>
      <c r="K172" s="56">
        <v>49</v>
      </c>
      <c r="L172" s="40">
        <v>17</v>
      </c>
      <c r="O172" s="85"/>
      <c r="P172" s="88"/>
    </row>
    <row r="173" spans="1:16" ht="14.4">
      <c r="A173" s="23"/>
      <c r="B173" s="15"/>
      <c r="C173" s="11"/>
      <c r="D173" s="7" t="s">
        <v>52</v>
      </c>
      <c r="E173" s="51" t="s">
        <v>73</v>
      </c>
      <c r="F173" s="53">
        <v>20</v>
      </c>
      <c r="G173" s="65">
        <v>0.82</v>
      </c>
      <c r="H173" s="65">
        <v>5.4</v>
      </c>
      <c r="I173" s="65">
        <v>12</v>
      </c>
      <c r="J173" s="65">
        <v>61.25</v>
      </c>
      <c r="K173" s="57"/>
      <c r="L173" s="40">
        <v>5</v>
      </c>
      <c r="O173" s="85"/>
      <c r="P173" s="88"/>
    </row>
    <row r="174" spans="1:16" ht="14.4">
      <c r="A174" s="23"/>
      <c r="B174" s="15"/>
      <c r="C174" s="11"/>
      <c r="D174" s="7" t="s">
        <v>24</v>
      </c>
      <c r="E174" s="51" t="s">
        <v>45</v>
      </c>
      <c r="F174" s="54">
        <v>100</v>
      </c>
      <c r="G174" s="54">
        <v>0.55000000000000004</v>
      </c>
      <c r="H174" s="54">
        <v>0.55000000000000004</v>
      </c>
      <c r="I174" s="54">
        <v>13.64</v>
      </c>
      <c r="J174" s="54">
        <v>40.92</v>
      </c>
      <c r="K174" s="56">
        <v>50</v>
      </c>
      <c r="L174" s="40">
        <v>9</v>
      </c>
      <c r="O174" s="94"/>
      <c r="P174" s="88"/>
    </row>
    <row r="175" spans="1:16" ht="14.4">
      <c r="A175" s="23"/>
      <c r="B175" s="15"/>
      <c r="C175" s="11"/>
      <c r="D175" s="7" t="s">
        <v>32</v>
      </c>
      <c r="E175" s="72" t="s">
        <v>41</v>
      </c>
      <c r="F175" s="54">
        <v>40</v>
      </c>
      <c r="G175" s="54">
        <v>3.92</v>
      </c>
      <c r="H175" s="54">
        <v>0.48</v>
      </c>
      <c r="I175" s="54">
        <v>19.88</v>
      </c>
      <c r="J175" s="54">
        <v>152.32</v>
      </c>
      <c r="K175" s="56"/>
      <c r="L175" s="40">
        <v>2.3199999999999998</v>
      </c>
      <c r="O175" s="94"/>
      <c r="P175" s="88"/>
    </row>
    <row r="176" spans="1:16" ht="14.4">
      <c r="A176" s="23"/>
      <c r="B176" s="15"/>
      <c r="C176" s="11"/>
      <c r="D176" s="6"/>
      <c r="E176" s="72" t="s">
        <v>48</v>
      </c>
      <c r="F176" s="54">
        <v>2</v>
      </c>
      <c r="G176" s="54">
        <v>0.03</v>
      </c>
      <c r="H176" s="54">
        <v>2.46</v>
      </c>
      <c r="I176" s="54">
        <v>0.35</v>
      </c>
      <c r="J176" s="54">
        <v>0</v>
      </c>
      <c r="K176" s="41"/>
      <c r="L176" s="40">
        <v>0.33</v>
      </c>
      <c r="O176" s="91"/>
      <c r="P176" s="88"/>
    </row>
    <row r="177" spans="1:16" ht="14.4">
      <c r="A177" s="23"/>
      <c r="B177" s="15"/>
      <c r="C177" s="11"/>
      <c r="D177" s="6"/>
      <c r="E177" s="39"/>
      <c r="F177" s="40"/>
      <c r="G177" s="40"/>
      <c r="H177" s="40"/>
      <c r="I177" s="40"/>
      <c r="J177" s="40"/>
      <c r="K177" s="41"/>
      <c r="L177" s="40"/>
    </row>
    <row r="178" spans="1:16" ht="14.4">
      <c r="A178" s="24"/>
      <c r="B178" s="17"/>
      <c r="C178" s="8"/>
      <c r="D178" s="18" t="s">
        <v>33</v>
      </c>
      <c r="E178" s="9"/>
      <c r="F178" s="19">
        <f>SUM(F169:F177)</f>
        <v>767</v>
      </c>
      <c r="G178" s="19">
        <f t="shared" ref="G178:J178" si="68">SUM(G169:G177)</f>
        <v>29.47</v>
      </c>
      <c r="H178" s="19">
        <f t="shared" si="68"/>
        <v>22.220000000000002</v>
      </c>
      <c r="I178" s="19">
        <f t="shared" si="68"/>
        <v>87.1</v>
      </c>
      <c r="J178" s="19">
        <f t="shared" si="68"/>
        <v>837.75</v>
      </c>
      <c r="K178" s="25"/>
      <c r="L178" s="19">
        <f t="shared" ref="L178" si="69">SUM(L169:L177)</f>
        <v>71.709999999999994</v>
      </c>
    </row>
    <row r="179" spans="1:16" ht="15" thickBot="1">
      <c r="A179" s="28">
        <f>A161</f>
        <v>2</v>
      </c>
      <c r="B179" s="29">
        <f>B161</f>
        <v>3</v>
      </c>
      <c r="C179" s="79" t="s">
        <v>4</v>
      </c>
      <c r="D179" s="80"/>
      <c r="E179" s="30"/>
      <c r="F179" s="31">
        <f>F168+F178</f>
        <v>1341.2</v>
      </c>
      <c r="G179" s="31">
        <f t="shared" ref="G179" si="70">G168+G178</f>
        <v>54.769999999999996</v>
      </c>
      <c r="H179" s="31">
        <f t="shared" ref="H179" si="71">H168+H178</f>
        <v>56.400000000000006</v>
      </c>
      <c r="I179" s="31">
        <f t="shared" ref="I179" si="72">I168+I178</f>
        <v>231.42</v>
      </c>
      <c r="J179" s="31">
        <f t="shared" ref="J179:L179" si="73">J168+J178</f>
        <v>1597.16</v>
      </c>
      <c r="K179" s="31"/>
      <c r="L179" s="31">
        <f t="shared" si="73"/>
        <v>143.41999999999999</v>
      </c>
    </row>
    <row r="180" spans="1:16" ht="14.4">
      <c r="A180" s="20">
        <v>2</v>
      </c>
      <c r="B180" s="21">
        <v>4</v>
      </c>
      <c r="C180" s="22" t="s">
        <v>20</v>
      </c>
      <c r="D180" s="5" t="s">
        <v>21</v>
      </c>
      <c r="E180" s="52" t="s">
        <v>81</v>
      </c>
      <c r="F180" s="54">
        <v>191</v>
      </c>
      <c r="G180" s="54">
        <v>22.06</v>
      </c>
      <c r="H180" s="54">
        <v>20.2</v>
      </c>
      <c r="I180" s="54">
        <v>22.57</v>
      </c>
      <c r="J180" s="54">
        <v>361.4</v>
      </c>
      <c r="K180" s="56">
        <v>4</v>
      </c>
      <c r="L180" s="38">
        <v>22.15</v>
      </c>
      <c r="O180" s="92"/>
      <c r="P180" s="88"/>
    </row>
    <row r="181" spans="1:16" ht="14.4">
      <c r="A181" s="23"/>
      <c r="B181" s="15"/>
      <c r="C181" s="11"/>
      <c r="D181" s="6"/>
      <c r="E181" s="52" t="s">
        <v>42</v>
      </c>
      <c r="F181" s="54">
        <v>47</v>
      </c>
      <c r="G181" s="54">
        <v>1.1100000000000001</v>
      </c>
      <c r="H181" s="54">
        <v>2.1800000000000002</v>
      </c>
      <c r="I181" s="54">
        <v>3.15</v>
      </c>
      <c r="J181" s="54">
        <v>36.97</v>
      </c>
      <c r="K181" s="56">
        <v>43</v>
      </c>
      <c r="L181" s="40">
        <v>6.34</v>
      </c>
      <c r="O181" s="92"/>
      <c r="P181" s="95"/>
    </row>
    <row r="182" spans="1:16" ht="14.4">
      <c r="A182" s="23"/>
      <c r="B182" s="15"/>
      <c r="C182" s="11"/>
      <c r="D182" s="7" t="s">
        <v>30</v>
      </c>
      <c r="E182" s="51" t="s">
        <v>44</v>
      </c>
      <c r="F182" s="53">
        <v>200</v>
      </c>
      <c r="G182" s="54">
        <v>1.06</v>
      </c>
      <c r="H182" s="54">
        <v>0</v>
      </c>
      <c r="I182" s="54">
        <v>12.83</v>
      </c>
      <c r="J182" s="54">
        <v>85.11</v>
      </c>
      <c r="K182" s="56">
        <v>49</v>
      </c>
      <c r="L182" s="40">
        <v>17</v>
      </c>
      <c r="O182" s="92"/>
      <c r="P182" s="88"/>
    </row>
    <row r="183" spans="1:16" ht="14.4">
      <c r="A183" s="23"/>
      <c r="B183" s="15"/>
      <c r="C183" s="11"/>
      <c r="D183" s="7" t="s">
        <v>52</v>
      </c>
      <c r="E183" s="51" t="s">
        <v>43</v>
      </c>
      <c r="F183" s="54">
        <v>33.33</v>
      </c>
      <c r="G183" s="54">
        <v>0.1</v>
      </c>
      <c r="H183" s="54">
        <v>0.38</v>
      </c>
      <c r="I183" s="54">
        <v>6.01</v>
      </c>
      <c r="J183" s="54">
        <v>8.4</v>
      </c>
      <c r="K183" s="56"/>
      <c r="L183" s="40">
        <v>14</v>
      </c>
      <c r="O183" s="92"/>
      <c r="P183" s="88"/>
    </row>
    <row r="184" spans="1:16" ht="14.4">
      <c r="A184" s="23"/>
      <c r="B184" s="15"/>
      <c r="C184" s="11"/>
      <c r="D184" s="7" t="s">
        <v>24</v>
      </c>
      <c r="E184" s="50" t="s">
        <v>45</v>
      </c>
      <c r="F184" s="54">
        <v>110</v>
      </c>
      <c r="G184" s="54">
        <v>0.59</v>
      </c>
      <c r="H184" s="54">
        <v>0.59</v>
      </c>
      <c r="I184" s="54">
        <v>14.44</v>
      </c>
      <c r="J184" s="54">
        <v>43.3</v>
      </c>
      <c r="K184" s="56">
        <v>50</v>
      </c>
      <c r="L184" s="40">
        <v>9.9</v>
      </c>
      <c r="O184" s="92"/>
      <c r="P184" s="88"/>
    </row>
    <row r="185" spans="1:16" ht="14.4">
      <c r="A185" s="23"/>
      <c r="B185" s="15"/>
      <c r="C185" s="11"/>
      <c r="D185" s="6" t="s">
        <v>23</v>
      </c>
      <c r="E185" s="52" t="s">
        <v>41</v>
      </c>
      <c r="F185" s="53">
        <v>40</v>
      </c>
      <c r="G185" s="53">
        <v>3.92</v>
      </c>
      <c r="H185" s="53">
        <v>0.48</v>
      </c>
      <c r="I185" s="53">
        <v>19.88</v>
      </c>
      <c r="J185" s="53">
        <v>152.32</v>
      </c>
      <c r="K185" s="41"/>
      <c r="L185" s="40">
        <v>2.3199999999999998</v>
      </c>
      <c r="O185" s="94"/>
      <c r="P185" s="88"/>
    </row>
    <row r="186" spans="1:16" ht="14.4">
      <c r="A186" s="23"/>
      <c r="B186" s="15"/>
      <c r="C186" s="11"/>
      <c r="D186" s="6"/>
      <c r="E186" s="39"/>
      <c r="F186" s="40"/>
      <c r="G186" s="40"/>
      <c r="H186" s="40"/>
      <c r="I186" s="40"/>
      <c r="J186" s="40"/>
      <c r="K186" s="41"/>
      <c r="L186" s="40"/>
      <c r="O186" s="87"/>
      <c r="P186" s="87"/>
    </row>
    <row r="187" spans="1:16" ht="15.75" customHeight="1">
      <c r="A187" s="24"/>
      <c r="B187" s="17"/>
      <c r="C187" s="8"/>
      <c r="D187" s="18" t="s">
        <v>33</v>
      </c>
      <c r="E187" s="9"/>
      <c r="F187" s="19">
        <f>SUM(F180:F186)</f>
        <v>621.32999999999993</v>
      </c>
      <c r="G187" s="19">
        <f t="shared" ref="G187:J187" si="74">SUM(G180:G186)</f>
        <v>28.839999999999996</v>
      </c>
      <c r="H187" s="19">
        <f t="shared" si="74"/>
        <v>23.83</v>
      </c>
      <c r="I187" s="19">
        <f t="shared" si="74"/>
        <v>78.88</v>
      </c>
      <c r="J187" s="19">
        <f t="shared" si="74"/>
        <v>687.5</v>
      </c>
      <c r="K187" s="25"/>
      <c r="L187" s="19">
        <f t="shared" ref="L187" si="75">SUM(L180:L186)</f>
        <v>71.709999999999994</v>
      </c>
      <c r="O187" s="87"/>
      <c r="P187" s="87"/>
    </row>
    <row r="188" spans="1:16" ht="14.4">
      <c r="A188" s="26">
        <f>A180</f>
        <v>2</v>
      </c>
      <c r="B188" s="13">
        <f>B180</f>
        <v>4</v>
      </c>
      <c r="C188" s="10" t="s">
        <v>25</v>
      </c>
      <c r="D188" s="7" t="s">
        <v>27</v>
      </c>
      <c r="E188" s="50" t="s">
        <v>87</v>
      </c>
      <c r="F188" s="70">
        <v>200</v>
      </c>
      <c r="G188" s="71">
        <v>5.0599999999999996</v>
      </c>
      <c r="H188" s="71">
        <v>0.64</v>
      </c>
      <c r="I188" s="71">
        <v>22.06</v>
      </c>
      <c r="J188" s="71">
        <v>108.68</v>
      </c>
      <c r="K188" s="56">
        <v>40</v>
      </c>
      <c r="L188" s="40">
        <v>5.12</v>
      </c>
      <c r="O188" s="92"/>
      <c r="P188" s="88"/>
    </row>
    <row r="189" spans="1:16" ht="14.4">
      <c r="A189" s="23"/>
      <c r="B189" s="15"/>
      <c r="C189" s="11"/>
      <c r="D189" s="7" t="s">
        <v>28</v>
      </c>
      <c r="E189" s="50" t="s">
        <v>88</v>
      </c>
      <c r="F189" s="53">
        <v>100</v>
      </c>
      <c r="G189" s="65">
        <v>9.23</v>
      </c>
      <c r="H189" s="65">
        <v>8.77</v>
      </c>
      <c r="I189" s="65">
        <v>14.21</v>
      </c>
      <c r="J189" s="65">
        <v>232.85</v>
      </c>
      <c r="K189" s="56">
        <v>42</v>
      </c>
      <c r="L189" s="40">
        <f>21.75-0.98-0.01</f>
        <v>20.759999999999998</v>
      </c>
      <c r="O189" s="92"/>
      <c r="P189" s="95"/>
    </row>
    <row r="190" spans="1:16" ht="14.4">
      <c r="A190" s="23"/>
      <c r="B190" s="15"/>
      <c r="C190" s="11"/>
      <c r="D190" s="7"/>
      <c r="E190" s="50" t="s">
        <v>72</v>
      </c>
      <c r="F190" s="53">
        <v>6</v>
      </c>
      <c r="G190" s="53">
        <v>0.26</v>
      </c>
      <c r="H190" s="53">
        <v>1.88</v>
      </c>
      <c r="I190" s="53">
        <v>0.3</v>
      </c>
      <c r="J190" s="53">
        <v>19.39</v>
      </c>
      <c r="K190" s="56"/>
      <c r="L190" s="40">
        <v>0.98</v>
      </c>
      <c r="O190" s="92"/>
      <c r="P190" s="88"/>
    </row>
    <row r="191" spans="1:16" ht="14.4">
      <c r="A191" s="23"/>
      <c r="B191" s="15"/>
      <c r="C191" s="11"/>
      <c r="D191" s="7" t="s">
        <v>30</v>
      </c>
      <c r="E191" s="50" t="s">
        <v>44</v>
      </c>
      <c r="F191" s="53">
        <v>195</v>
      </c>
      <c r="G191" s="53">
        <v>1.03</v>
      </c>
      <c r="H191" s="53">
        <v>0</v>
      </c>
      <c r="I191" s="53">
        <v>12.51</v>
      </c>
      <c r="J191" s="53">
        <v>82.98</v>
      </c>
      <c r="K191" s="56">
        <v>49</v>
      </c>
      <c r="L191" s="40">
        <v>16.579999999999998</v>
      </c>
      <c r="O191" s="92"/>
      <c r="P191" s="88"/>
    </row>
    <row r="192" spans="1:16" ht="14.4">
      <c r="A192" s="23"/>
      <c r="B192" s="15"/>
      <c r="C192" s="11"/>
      <c r="D192" s="7" t="s">
        <v>23</v>
      </c>
      <c r="E192" s="50" t="s">
        <v>41</v>
      </c>
      <c r="F192" s="54">
        <v>40</v>
      </c>
      <c r="G192" s="54">
        <v>3.92</v>
      </c>
      <c r="H192" s="54">
        <v>0.48</v>
      </c>
      <c r="I192" s="54">
        <v>19.88</v>
      </c>
      <c r="J192" s="54">
        <v>152.32</v>
      </c>
      <c r="K192" s="56"/>
      <c r="L192" s="40">
        <v>2.3199999999999998</v>
      </c>
      <c r="O192" s="92"/>
      <c r="P192" s="88"/>
    </row>
    <row r="193" spans="1:16" ht="14.4">
      <c r="A193" s="23"/>
      <c r="B193" s="15"/>
      <c r="C193" s="11"/>
      <c r="D193" s="7" t="s">
        <v>52</v>
      </c>
      <c r="E193" s="50" t="s">
        <v>51</v>
      </c>
      <c r="F193" s="55">
        <v>35</v>
      </c>
      <c r="G193" s="55">
        <v>1.4</v>
      </c>
      <c r="H193" s="55">
        <v>6.65</v>
      </c>
      <c r="I193" s="55">
        <v>19.95</v>
      </c>
      <c r="J193" s="55">
        <v>147</v>
      </c>
      <c r="K193" s="56"/>
      <c r="L193" s="40">
        <v>17.850000000000001</v>
      </c>
      <c r="O193" s="94"/>
      <c r="P193" s="88"/>
    </row>
    <row r="194" spans="1:16" ht="14.4">
      <c r="A194" s="23"/>
      <c r="B194" s="15"/>
      <c r="C194" s="11"/>
      <c r="D194" s="7" t="s">
        <v>24</v>
      </c>
      <c r="E194" s="50" t="s">
        <v>45</v>
      </c>
      <c r="F194" s="55">
        <v>90</v>
      </c>
      <c r="G194" s="55">
        <v>0.5</v>
      </c>
      <c r="H194" s="55">
        <v>0.5</v>
      </c>
      <c r="I194" s="55">
        <v>12.28</v>
      </c>
      <c r="J194" s="55">
        <v>36.83</v>
      </c>
      <c r="K194" s="56">
        <v>50</v>
      </c>
      <c r="L194" s="40">
        <v>8.1</v>
      </c>
      <c r="O194" s="87"/>
      <c r="P194" s="87"/>
    </row>
    <row r="195" spans="1:16" ht="14.4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6" ht="14.4">
      <c r="A196" s="23"/>
      <c r="B196" s="15"/>
      <c r="C196" s="11"/>
      <c r="D196" s="6"/>
      <c r="E196" s="39"/>
      <c r="F196" s="40"/>
      <c r="G196" s="40"/>
      <c r="H196" s="40"/>
      <c r="I196" s="40"/>
      <c r="J196" s="40"/>
      <c r="K196" s="41"/>
      <c r="L196" s="40"/>
    </row>
    <row r="197" spans="1:16" ht="14.4">
      <c r="A197" s="24"/>
      <c r="B197" s="17"/>
      <c r="C197" s="8"/>
      <c r="D197" s="18" t="s">
        <v>33</v>
      </c>
      <c r="E197" s="9"/>
      <c r="F197" s="19">
        <f>SUM(F188:F196)</f>
        <v>666</v>
      </c>
      <c r="G197" s="19">
        <f t="shared" ref="G197:J197" si="76">SUM(G188:G196)</f>
        <v>21.4</v>
      </c>
      <c r="H197" s="19">
        <f t="shared" si="76"/>
        <v>18.920000000000002</v>
      </c>
      <c r="I197" s="19">
        <f t="shared" si="76"/>
        <v>101.19</v>
      </c>
      <c r="J197" s="19">
        <f t="shared" si="76"/>
        <v>780.05000000000007</v>
      </c>
      <c r="K197" s="25"/>
      <c r="L197" s="19">
        <f t="shared" ref="L197" si="77">SUM(L188:L196)</f>
        <v>71.709999999999994</v>
      </c>
    </row>
    <row r="198" spans="1:16" ht="15" thickBot="1">
      <c r="A198" s="28">
        <f>A180</f>
        <v>2</v>
      </c>
      <c r="B198" s="29">
        <f>B180</f>
        <v>4</v>
      </c>
      <c r="C198" s="79" t="s">
        <v>4</v>
      </c>
      <c r="D198" s="80"/>
      <c r="E198" s="30"/>
      <c r="F198" s="31">
        <f>F187+F197</f>
        <v>1287.33</v>
      </c>
      <c r="G198" s="31">
        <f t="shared" ref="G198" si="78">G187+G197</f>
        <v>50.239999999999995</v>
      </c>
      <c r="H198" s="31">
        <f t="shared" ref="H198" si="79">H187+H197</f>
        <v>42.75</v>
      </c>
      <c r="I198" s="31">
        <f t="shared" ref="I198" si="80">I187+I197</f>
        <v>180.07</v>
      </c>
      <c r="J198" s="31">
        <f t="shared" ref="J198:L198" si="81">J187+J197</f>
        <v>1467.5500000000002</v>
      </c>
      <c r="K198" s="31"/>
      <c r="L198" s="31">
        <f t="shared" si="81"/>
        <v>143.41999999999999</v>
      </c>
      <c r="O198" s="85"/>
      <c r="P198" s="88"/>
    </row>
    <row r="199" spans="1:16" ht="14.4">
      <c r="A199" s="20">
        <v>2</v>
      </c>
      <c r="B199" s="21">
        <v>5</v>
      </c>
      <c r="C199" s="22" t="s">
        <v>20</v>
      </c>
      <c r="D199" s="5" t="s">
        <v>21</v>
      </c>
      <c r="E199" s="77" t="s">
        <v>81</v>
      </c>
      <c r="F199" s="53">
        <v>225</v>
      </c>
      <c r="G199" s="53">
        <v>25.95</v>
      </c>
      <c r="H199" s="53">
        <v>23.76</v>
      </c>
      <c r="I199" s="53">
        <v>26.55</v>
      </c>
      <c r="J199" s="53">
        <v>425.18</v>
      </c>
      <c r="K199" s="57">
        <v>4</v>
      </c>
      <c r="L199" s="38">
        <v>21.38</v>
      </c>
      <c r="O199" s="85"/>
      <c r="P199" s="88"/>
    </row>
    <row r="200" spans="1:16" ht="14.4">
      <c r="A200" s="23"/>
      <c r="B200" s="15"/>
      <c r="C200" s="11"/>
      <c r="D200" s="6" t="s">
        <v>24</v>
      </c>
      <c r="E200" s="52" t="s">
        <v>45</v>
      </c>
      <c r="F200" s="55">
        <v>100</v>
      </c>
      <c r="G200" s="55">
        <v>0.55000000000000004</v>
      </c>
      <c r="H200" s="55">
        <v>0.55000000000000004</v>
      </c>
      <c r="I200" s="55">
        <v>13.64</v>
      </c>
      <c r="J200" s="55">
        <v>40.92</v>
      </c>
      <c r="K200" s="56">
        <v>50</v>
      </c>
      <c r="L200" s="40">
        <v>9</v>
      </c>
      <c r="O200" s="85"/>
      <c r="P200" s="88"/>
    </row>
    <row r="201" spans="1:16" ht="14.4">
      <c r="A201" s="23"/>
      <c r="B201" s="15"/>
      <c r="C201" s="11"/>
      <c r="D201" s="7" t="s">
        <v>23</v>
      </c>
      <c r="E201" s="52" t="s">
        <v>41</v>
      </c>
      <c r="F201" s="54">
        <v>40</v>
      </c>
      <c r="G201" s="54">
        <v>3.92</v>
      </c>
      <c r="H201" s="54">
        <v>0.48</v>
      </c>
      <c r="I201" s="54">
        <v>19.88</v>
      </c>
      <c r="J201" s="54">
        <v>152.32</v>
      </c>
      <c r="K201" s="56"/>
      <c r="L201" s="40">
        <v>2.3199999999999998</v>
      </c>
      <c r="O201" s="85"/>
      <c r="P201" s="88"/>
    </row>
    <row r="202" spans="1:16" ht="14.4">
      <c r="A202" s="23"/>
      <c r="B202" s="15"/>
      <c r="C202" s="11"/>
      <c r="D202" s="7"/>
      <c r="E202" s="52" t="s">
        <v>57</v>
      </c>
      <c r="F202" s="54">
        <v>40</v>
      </c>
      <c r="G202" s="54">
        <v>5.08</v>
      </c>
      <c r="H202" s="54">
        <v>4.5999999999999996</v>
      </c>
      <c r="I202" s="54">
        <v>0.28000000000000003</v>
      </c>
      <c r="J202" s="54">
        <v>63</v>
      </c>
      <c r="K202" s="56">
        <v>8</v>
      </c>
      <c r="L202" s="40">
        <v>8.01</v>
      </c>
      <c r="O202" s="85"/>
      <c r="P202" s="88"/>
    </row>
    <row r="203" spans="1:16" ht="14.4">
      <c r="A203" s="23"/>
      <c r="B203" s="15"/>
      <c r="C203" s="11"/>
      <c r="D203" s="7" t="s">
        <v>30</v>
      </c>
      <c r="E203" s="50" t="s">
        <v>44</v>
      </c>
      <c r="F203" s="54">
        <v>200</v>
      </c>
      <c r="G203" s="54">
        <v>1.06</v>
      </c>
      <c r="H203" s="54">
        <v>0</v>
      </c>
      <c r="I203" s="54">
        <v>12.83</v>
      </c>
      <c r="J203" s="54">
        <v>85.11</v>
      </c>
      <c r="K203" s="56">
        <v>49</v>
      </c>
      <c r="L203" s="40">
        <v>17</v>
      </c>
      <c r="O203" s="85"/>
      <c r="P203" s="88"/>
    </row>
    <row r="204" spans="1:16" ht="14.4">
      <c r="A204" s="23"/>
      <c r="B204" s="15"/>
      <c r="C204" s="11"/>
      <c r="D204" s="6" t="s">
        <v>52</v>
      </c>
      <c r="E204" s="52" t="s">
        <v>43</v>
      </c>
      <c r="F204" s="55">
        <v>33.33</v>
      </c>
      <c r="G204" s="55">
        <v>0.1</v>
      </c>
      <c r="H204" s="55">
        <v>0.38</v>
      </c>
      <c r="I204" s="55">
        <v>6.01</v>
      </c>
      <c r="J204" s="55">
        <v>8.4</v>
      </c>
      <c r="K204" s="41"/>
      <c r="L204" s="40">
        <v>14</v>
      </c>
      <c r="O204" s="87"/>
      <c r="P204" s="87"/>
    </row>
    <row r="205" spans="1:16" ht="14.4">
      <c r="A205" s="23"/>
      <c r="B205" s="15"/>
      <c r="C205" s="11"/>
      <c r="D205" s="6"/>
      <c r="E205" s="39"/>
      <c r="F205" s="40"/>
      <c r="G205" s="40"/>
      <c r="H205" s="40"/>
      <c r="I205" s="40"/>
      <c r="J205" s="40"/>
      <c r="K205" s="41"/>
      <c r="L205" s="40"/>
      <c r="O205" s="87"/>
      <c r="P205" s="87"/>
    </row>
    <row r="206" spans="1:16" ht="14.4">
      <c r="A206" s="24"/>
      <c r="B206" s="17"/>
      <c r="C206" s="8"/>
      <c r="D206" s="18" t="s">
        <v>33</v>
      </c>
      <c r="E206" s="9"/>
      <c r="F206" s="19">
        <f>SUM(F199:F205)</f>
        <v>638.33000000000004</v>
      </c>
      <c r="G206" s="19">
        <f t="shared" ref="G206:J206" si="82">SUM(G199:G205)</f>
        <v>36.660000000000004</v>
      </c>
      <c r="H206" s="19">
        <f t="shared" si="82"/>
        <v>29.77</v>
      </c>
      <c r="I206" s="19">
        <f t="shared" si="82"/>
        <v>79.19</v>
      </c>
      <c r="J206" s="19">
        <f t="shared" si="82"/>
        <v>774.93000000000006</v>
      </c>
      <c r="K206" s="25"/>
      <c r="L206" s="19">
        <f t="shared" ref="L206" si="83">SUM(L199:L205)</f>
        <v>71.709999999999994</v>
      </c>
      <c r="O206" s="87"/>
      <c r="P206" s="87"/>
    </row>
    <row r="207" spans="1:16" ht="14.4">
      <c r="A207" s="26">
        <f>A199</f>
        <v>2</v>
      </c>
      <c r="B207" s="13">
        <f>B199</f>
        <v>5</v>
      </c>
      <c r="C207" s="10" t="s">
        <v>25</v>
      </c>
      <c r="D207" s="7" t="s">
        <v>27</v>
      </c>
      <c r="E207" s="51" t="s">
        <v>89</v>
      </c>
      <c r="F207" s="53">
        <v>200</v>
      </c>
      <c r="G207" s="53">
        <v>2.91</v>
      </c>
      <c r="H207" s="53">
        <v>2.29</v>
      </c>
      <c r="I207" s="53">
        <v>21.02</v>
      </c>
      <c r="J207" s="53">
        <v>116.39</v>
      </c>
      <c r="K207" s="56">
        <v>33</v>
      </c>
      <c r="L207" s="40">
        <v>3.66</v>
      </c>
      <c r="O207" s="85"/>
      <c r="P207" s="88"/>
    </row>
    <row r="208" spans="1:16" ht="14.4">
      <c r="A208" s="23"/>
      <c r="B208" s="15"/>
      <c r="C208" s="11"/>
      <c r="D208" s="7" t="s">
        <v>28</v>
      </c>
      <c r="E208" s="51" t="s">
        <v>40</v>
      </c>
      <c r="F208" s="53">
        <v>125</v>
      </c>
      <c r="G208" s="53">
        <v>5.52</v>
      </c>
      <c r="H208" s="53">
        <v>4.5199999999999996</v>
      </c>
      <c r="I208" s="53">
        <v>26.45</v>
      </c>
      <c r="J208" s="53">
        <v>132.5</v>
      </c>
      <c r="K208" s="56">
        <v>10</v>
      </c>
      <c r="L208" s="40">
        <f>38.83-9.78</f>
        <v>29.049999999999997</v>
      </c>
      <c r="O208" s="85"/>
      <c r="P208" s="88"/>
    </row>
    <row r="209" spans="1:16" ht="14.4">
      <c r="A209" s="23"/>
      <c r="B209" s="15"/>
      <c r="C209" s="11"/>
      <c r="D209" s="7"/>
      <c r="E209" s="51" t="s">
        <v>83</v>
      </c>
      <c r="F209" s="53">
        <v>45</v>
      </c>
      <c r="G209" s="53">
        <v>7</v>
      </c>
      <c r="H209" s="53">
        <v>6.55</v>
      </c>
      <c r="I209" s="53">
        <v>7.07</v>
      </c>
      <c r="J209" s="53">
        <v>102.94</v>
      </c>
      <c r="K209" s="56">
        <v>2</v>
      </c>
      <c r="L209" s="40">
        <v>9.7799999999999994</v>
      </c>
      <c r="O209" s="85"/>
      <c r="P209" s="88"/>
    </row>
    <row r="210" spans="1:16" ht="14.4">
      <c r="A210" s="23"/>
      <c r="B210" s="15"/>
      <c r="C210" s="11"/>
      <c r="D210" s="7" t="s">
        <v>30</v>
      </c>
      <c r="E210" s="50" t="s">
        <v>44</v>
      </c>
      <c r="F210" s="53">
        <v>200</v>
      </c>
      <c r="G210" s="53">
        <v>1.06</v>
      </c>
      <c r="H210" s="53">
        <v>0</v>
      </c>
      <c r="I210" s="53">
        <v>12.83</v>
      </c>
      <c r="J210" s="53">
        <v>85.11</v>
      </c>
      <c r="K210" s="56">
        <v>49</v>
      </c>
      <c r="L210" s="40">
        <v>17</v>
      </c>
      <c r="O210" s="85"/>
      <c r="P210" s="88"/>
    </row>
    <row r="211" spans="1:16" ht="14.4">
      <c r="A211" s="23"/>
      <c r="B211" s="15"/>
      <c r="C211" s="11"/>
      <c r="D211" s="7" t="s">
        <v>23</v>
      </c>
      <c r="E211" s="51" t="s">
        <v>41</v>
      </c>
      <c r="F211" s="54">
        <v>40</v>
      </c>
      <c r="G211" s="54">
        <v>3.92</v>
      </c>
      <c r="H211" s="54">
        <v>0.48</v>
      </c>
      <c r="I211" s="54">
        <v>19.88</v>
      </c>
      <c r="J211" s="54">
        <v>152.32</v>
      </c>
      <c r="K211" s="56"/>
      <c r="L211" s="40">
        <v>2.3199999999999998</v>
      </c>
      <c r="O211" s="85"/>
      <c r="P211" s="88"/>
    </row>
    <row r="212" spans="1:16" ht="14.4">
      <c r="A212" s="23"/>
      <c r="B212" s="15"/>
      <c r="C212" s="11"/>
      <c r="D212" s="7" t="s">
        <v>24</v>
      </c>
      <c r="E212" s="51" t="s">
        <v>45</v>
      </c>
      <c r="F212" s="75">
        <v>110</v>
      </c>
      <c r="G212" s="76">
        <v>0.59</v>
      </c>
      <c r="H212" s="76">
        <v>0.59</v>
      </c>
      <c r="I212" s="76">
        <v>14.44</v>
      </c>
      <c r="J212" s="76">
        <v>43.3</v>
      </c>
      <c r="K212" s="56">
        <v>50</v>
      </c>
      <c r="L212" s="40">
        <v>9.9</v>
      </c>
      <c r="O212" s="87"/>
      <c r="P212" s="87"/>
    </row>
    <row r="213" spans="1:16" ht="14.4">
      <c r="A213" s="23"/>
      <c r="B213" s="15"/>
      <c r="C213" s="11"/>
      <c r="D213" s="7"/>
      <c r="E213" s="39"/>
      <c r="F213" s="40"/>
      <c r="G213" s="40"/>
      <c r="H213" s="40"/>
      <c r="I213" s="40"/>
      <c r="J213" s="40"/>
      <c r="K213" s="41"/>
      <c r="L213" s="40"/>
    </row>
    <row r="214" spans="1:16" ht="14.4">
      <c r="A214" s="23"/>
      <c r="B214" s="15"/>
      <c r="C214" s="11"/>
      <c r="D214" s="6"/>
      <c r="E214" s="39"/>
      <c r="F214" s="40"/>
      <c r="G214" s="40"/>
      <c r="H214" s="40"/>
      <c r="I214" s="40"/>
      <c r="J214" s="40"/>
      <c r="K214" s="41"/>
      <c r="L214" s="40"/>
    </row>
    <row r="215" spans="1:16" ht="14.4">
      <c r="A215" s="23"/>
      <c r="B215" s="15"/>
      <c r="C215" s="11"/>
      <c r="D215" s="6"/>
      <c r="E215" s="39"/>
      <c r="F215" s="40"/>
      <c r="G215" s="40"/>
      <c r="H215" s="40"/>
      <c r="I215" s="40"/>
      <c r="J215" s="40"/>
      <c r="K215" s="41"/>
      <c r="L215" s="40"/>
    </row>
    <row r="216" spans="1:16" ht="14.4">
      <c r="A216" s="24"/>
      <c r="B216" s="17"/>
      <c r="C216" s="8"/>
      <c r="D216" s="18" t="s">
        <v>33</v>
      </c>
      <c r="E216" s="9"/>
      <c r="F216" s="19">
        <f>SUM(F207:F215)</f>
        <v>720</v>
      </c>
      <c r="G216" s="19">
        <f t="shared" ref="G216:J216" si="84">SUM(G207:G215)</f>
        <v>20.999999999999996</v>
      </c>
      <c r="H216" s="19">
        <f t="shared" si="84"/>
        <v>14.43</v>
      </c>
      <c r="I216" s="19">
        <f t="shared" si="84"/>
        <v>101.69</v>
      </c>
      <c r="J216" s="19">
        <f t="shared" si="84"/>
        <v>632.55999999999995</v>
      </c>
      <c r="K216" s="25"/>
      <c r="L216" s="19">
        <f t="shared" ref="L216" si="85">SUM(L207:L215)</f>
        <v>71.709999999999994</v>
      </c>
    </row>
    <row r="217" spans="1:16" ht="15" thickBot="1">
      <c r="A217" s="47">
        <f>A199</f>
        <v>2</v>
      </c>
      <c r="B217" s="29">
        <f>B199</f>
        <v>5</v>
      </c>
      <c r="C217" s="79" t="s">
        <v>4</v>
      </c>
      <c r="D217" s="80"/>
      <c r="E217" s="30"/>
      <c r="F217" s="31">
        <f>F206+F216</f>
        <v>1358.33</v>
      </c>
      <c r="G217" s="31">
        <f t="shared" ref="G217" si="86">G206+G216</f>
        <v>57.66</v>
      </c>
      <c r="H217" s="31">
        <f t="shared" ref="H217" si="87">H206+H216</f>
        <v>44.2</v>
      </c>
      <c r="I217" s="31">
        <f t="shared" ref="I217" si="88">I206+I216</f>
        <v>180.88</v>
      </c>
      <c r="J217" s="31">
        <f t="shared" ref="J217:L217" si="89">J206+J216</f>
        <v>1407.49</v>
      </c>
      <c r="K217" s="31"/>
      <c r="L217" s="31">
        <f t="shared" si="89"/>
        <v>143.41999999999999</v>
      </c>
    </row>
    <row r="218" spans="1:16" ht="13.5" customHeight="1" thickBot="1">
      <c r="A218" s="49">
        <v>2</v>
      </c>
      <c r="B218" s="21">
        <v>6</v>
      </c>
      <c r="C218" s="22" t="s">
        <v>20</v>
      </c>
      <c r="D218" s="5" t="s">
        <v>21</v>
      </c>
      <c r="E218" s="51" t="s">
        <v>90</v>
      </c>
      <c r="F218" s="53">
        <v>100</v>
      </c>
      <c r="G218" s="53">
        <v>17.260000000000002</v>
      </c>
      <c r="H218" s="53">
        <v>1.9</v>
      </c>
      <c r="I218" s="53">
        <v>3.32</v>
      </c>
      <c r="J218" s="53">
        <v>100</v>
      </c>
      <c r="K218" s="57">
        <v>53</v>
      </c>
      <c r="L218" s="38">
        <v>9.49</v>
      </c>
      <c r="O218" s="92"/>
      <c r="P218" s="88"/>
    </row>
    <row r="219" spans="1:16" ht="14.4">
      <c r="A219" s="23"/>
      <c r="B219" s="15"/>
      <c r="C219" s="11"/>
      <c r="D219" s="5" t="s">
        <v>21</v>
      </c>
      <c r="E219" s="51" t="s">
        <v>65</v>
      </c>
      <c r="F219" s="54">
        <v>150</v>
      </c>
      <c r="G219" s="54">
        <v>6.79</v>
      </c>
      <c r="H219" s="54">
        <v>12.52</v>
      </c>
      <c r="I219" s="54">
        <v>59.39</v>
      </c>
      <c r="J219" s="54">
        <v>246.67</v>
      </c>
      <c r="K219" s="57">
        <v>39</v>
      </c>
      <c r="L219" s="40">
        <v>9.99</v>
      </c>
      <c r="O219" s="92"/>
      <c r="P219" s="88"/>
    </row>
    <row r="220" spans="1:16" ht="14.4">
      <c r="A220" s="23"/>
      <c r="B220" s="15"/>
      <c r="C220" s="11"/>
      <c r="D220" s="7" t="s">
        <v>30</v>
      </c>
      <c r="E220" s="51" t="s">
        <v>91</v>
      </c>
      <c r="F220" s="53">
        <v>200</v>
      </c>
      <c r="G220" s="53">
        <v>1.06</v>
      </c>
      <c r="H220" s="53">
        <v>0</v>
      </c>
      <c r="I220" s="53">
        <v>12.83</v>
      </c>
      <c r="J220" s="53">
        <v>85.11</v>
      </c>
      <c r="K220" s="56">
        <v>49</v>
      </c>
      <c r="L220" s="40">
        <v>17</v>
      </c>
      <c r="O220" s="92"/>
      <c r="P220" s="88"/>
    </row>
    <row r="221" spans="1:16" ht="14.4">
      <c r="A221" s="23"/>
      <c r="B221" s="15"/>
      <c r="C221" s="11"/>
      <c r="D221" s="7" t="s">
        <v>23</v>
      </c>
      <c r="E221" s="52" t="s">
        <v>77</v>
      </c>
      <c r="F221" s="54">
        <v>40</v>
      </c>
      <c r="G221" s="54">
        <v>3.92</v>
      </c>
      <c r="H221" s="54">
        <v>0.48</v>
      </c>
      <c r="I221" s="54">
        <v>19.88</v>
      </c>
      <c r="J221" s="54">
        <v>152.32</v>
      </c>
      <c r="K221" s="56"/>
      <c r="L221" s="40">
        <v>2.3199999999999998</v>
      </c>
      <c r="O221" s="92"/>
      <c r="P221" s="88"/>
    </row>
    <row r="222" spans="1:16" ht="14.4">
      <c r="A222" s="23"/>
      <c r="B222" s="15"/>
      <c r="C222" s="11"/>
      <c r="D222" s="7"/>
      <c r="E222" s="51" t="s">
        <v>42</v>
      </c>
      <c r="F222" s="54">
        <v>57</v>
      </c>
      <c r="G222" s="54">
        <v>1.31</v>
      </c>
      <c r="H222" s="54">
        <v>2.57</v>
      </c>
      <c r="I222" s="54">
        <v>3.71</v>
      </c>
      <c r="J222" s="54">
        <v>43.49</v>
      </c>
      <c r="K222" s="56">
        <v>43</v>
      </c>
      <c r="L222" s="40">
        <v>6.05</v>
      </c>
      <c r="O222" s="92"/>
      <c r="P222" s="88"/>
    </row>
    <row r="223" spans="1:16" ht="14.4">
      <c r="A223" s="23"/>
      <c r="B223" s="15"/>
      <c r="C223" s="11"/>
      <c r="D223" s="6" t="s">
        <v>52</v>
      </c>
      <c r="E223" s="51" t="s">
        <v>51</v>
      </c>
      <c r="F223" s="54">
        <v>35</v>
      </c>
      <c r="G223" s="54">
        <v>1.4</v>
      </c>
      <c r="H223" s="54">
        <v>6.65</v>
      </c>
      <c r="I223" s="54">
        <v>19.95</v>
      </c>
      <c r="J223" s="54">
        <v>147</v>
      </c>
      <c r="K223" s="56"/>
      <c r="L223" s="40">
        <v>17.86</v>
      </c>
      <c r="O223" s="92"/>
      <c r="P223" s="88"/>
    </row>
    <row r="224" spans="1:16" ht="14.4">
      <c r="A224" s="23"/>
      <c r="B224" s="15"/>
      <c r="C224" s="11"/>
      <c r="D224" s="6" t="s">
        <v>24</v>
      </c>
      <c r="E224" s="51" t="s">
        <v>45</v>
      </c>
      <c r="F224" s="51">
        <v>100</v>
      </c>
      <c r="G224" s="51">
        <v>0.55000000000000004</v>
      </c>
      <c r="H224" s="51">
        <v>0.55000000000000004</v>
      </c>
      <c r="I224" s="51">
        <v>13.64</v>
      </c>
      <c r="J224" s="51">
        <v>40.92</v>
      </c>
      <c r="K224" s="56">
        <v>50</v>
      </c>
      <c r="L224" s="40">
        <v>9</v>
      </c>
      <c r="O224" s="94"/>
      <c r="P224" s="88"/>
    </row>
    <row r="225" spans="1:16" ht="14.4">
      <c r="A225" s="23"/>
      <c r="B225" s="17"/>
      <c r="C225" s="8"/>
      <c r="D225" s="18" t="s">
        <v>33</v>
      </c>
      <c r="E225" s="9"/>
      <c r="F225" s="19">
        <f>SUM(F218:F224)</f>
        <v>682</v>
      </c>
      <c r="G225" s="19">
        <f t="shared" ref="G225:J225" si="90">SUM(G218:G224)</f>
        <v>32.29</v>
      </c>
      <c r="H225" s="19">
        <f t="shared" si="90"/>
        <v>24.669999999999998</v>
      </c>
      <c r="I225" s="19">
        <f t="shared" si="90"/>
        <v>132.72</v>
      </c>
      <c r="J225" s="19">
        <f t="shared" si="90"/>
        <v>815.50999999999988</v>
      </c>
      <c r="K225" s="25"/>
      <c r="L225" s="19">
        <f t="shared" ref="L225" si="91">SUM(L218:L224)</f>
        <v>71.710000000000008</v>
      </c>
      <c r="O225" s="87"/>
      <c r="P225" s="87"/>
    </row>
    <row r="226" spans="1:16" ht="14.4">
      <c r="A226" s="48">
        <v>2</v>
      </c>
      <c r="B226" s="48">
        <f>B218</f>
        <v>6</v>
      </c>
      <c r="C226" s="10" t="s">
        <v>25</v>
      </c>
      <c r="D226" s="7" t="s">
        <v>27</v>
      </c>
      <c r="E226" s="50" t="s">
        <v>92</v>
      </c>
      <c r="F226" s="70">
        <v>250</v>
      </c>
      <c r="G226" s="78">
        <v>2</v>
      </c>
      <c r="H226" s="78">
        <v>5</v>
      </c>
      <c r="I226" s="78">
        <v>11</v>
      </c>
      <c r="J226" s="78">
        <v>100</v>
      </c>
      <c r="K226" s="56">
        <v>54</v>
      </c>
      <c r="L226" s="40">
        <v>4.17</v>
      </c>
      <c r="O226" s="87"/>
      <c r="P226" s="87"/>
    </row>
    <row r="227" spans="1:16" ht="14.4">
      <c r="A227" s="23"/>
      <c r="B227" s="15"/>
      <c r="C227" s="11"/>
      <c r="D227" s="7" t="s">
        <v>28</v>
      </c>
      <c r="E227" s="50" t="s">
        <v>81</v>
      </c>
      <c r="F227" s="53">
        <v>225</v>
      </c>
      <c r="G227" s="53">
        <v>25.95</v>
      </c>
      <c r="H227" s="53">
        <v>23.76</v>
      </c>
      <c r="I227" s="53">
        <v>26.55</v>
      </c>
      <c r="J227" s="53">
        <v>425.18</v>
      </c>
      <c r="K227" s="56">
        <v>4</v>
      </c>
      <c r="L227" s="40">
        <v>21.37</v>
      </c>
      <c r="O227" s="92"/>
      <c r="P227" s="88"/>
    </row>
    <row r="228" spans="1:16" ht="14.4">
      <c r="A228" s="23"/>
      <c r="B228" s="15"/>
      <c r="C228" s="11"/>
      <c r="D228" s="7" t="s">
        <v>24</v>
      </c>
      <c r="E228" s="50" t="s">
        <v>45</v>
      </c>
      <c r="F228" s="55">
        <v>100</v>
      </c>
      <c r="G228" s="55">
        <v>0.55000000000000004</v>
      </c>
      <c r="H228" s="55">
        <v>0.55000000000000004</v>
      </c>
      <c r="I228" s="55">
        <v>13.64</v>
      </c>
      <c r="J228" s="55">
        <v>40.92</v>
      </c>
      <c r="K228" s="57">
        <v>50</v>
      </c>
      <c r="L228" s="40">
        <v>9</v>
      </c>
      <c r="O228" s="92"/>
      <c r="P228" s="88"/>
    </row>
    <row r="229" spans="1:16" ht="14.4">
      <c r="A229" s="23"/>
      <c r="B229" s="15"/>
      <c r="C229" s="11"/>
      <c r="D229" s="7" t="s">
        <v>30</v>
      </c>
      <c r="E229" s="50" t="s">
        <v>91</v>
      </c>
      <c r="F229" s="53">
        <v>200</v>
      </c>
      <c r="G229" s="65">
        <v>1.06</v>
      </c>
      <c r="H229" s="65">
        <v>0</v>
      </c>
      <c r="I229" s="65">
        <v>12.83</v>
      </c>
      <c r="J229" s="65">
        <v>85.11</v>
      </c>
      <c r="K229" s="57">
        <v>49</v>
      </c>
      <c r="L229" s="40">
        <v>17</v>
      </c>
      <c r="O229" s="92"/>
      <c r="P229" s="88"/>
    </row>
    <row r="230" spans="1:16" ht="14.4">
      <c r="A230" s="23"/>
      <c r="B230" s="15"/>
      <c r="C230" s="11"/>
      <c r="D230" s="7" t="s">
        <v>23</v>
      </c>
      <c r="E230" s="50" t="s">
        <v>41</v>
      </c>
      <c r="F230" s="54">
        <v>40</v>
      </c>
      <c r="G230" s="54">
        <v>3.92</v>
      </c>
      <c r="H230" s="54">
        <v>0.48</v>
      </c>
      <c r="I230" s="54">
        <v>19.88</v>
      </c>
      <c r="J230" s="54">
        <v>152.32</v>
      </c>
      <c r="K230" s="41"/>
      <c r="L230" s="40">
        <v>2.3199999999999998</v>
      </c>
      <c r="O230" s="92"/>
      <c r="P230" s="88"/>
    </row>
    <row r="231" spans="1:16" ht="14.4">
      <c r="A231" s="23"/>
      <c r="B231" s="15"/>
      <c r="C231" s="11"/>
      <c r="D231" s="7" t="s">
        <v>52</v>
      </c>
      <c r="E231" s="50" t="s">
        <v>51</v>
      </c>
      <c r="F231" s="54">
        <v>35</v>
      </c>
      <c r="G231" s="54">
        <v>1.4</v>
      </c>
      <c r="H231" s="54">
        <v>6.65</v>
      </c>
      <c r="I231" s="54">
        <v>19.95</v>
      </c>
      <c r="J231" s="54">
        <v>147</v>
      </c>
      <c r="K231" s="41"/>
      <c r="L231" s="40">
        <v>17.850000000000001</v>
      </c>
      <c r="O231" s="92"/>
      <c r="P231" s="88"/>
    </row>
    <row r="232" spans="1:16" ht="14.4">
      <c r="A232" s="23"/>
      <c r="B232" s="15"/>
      <c r="C232" s="11"/>
      <c r="D232" s="7"/>
      <c r="E232" s="39"/>
      <c r="F232" s="40"/>
      <c r="G232" s="40"/>
      <c r="H232" s="40"/>
      <c r="I232" s="40"/>
      <c r="J232" s="40"/>
      <c r="K232" s="41"/>
      <c r="L232" s="40"/>
      <c r="O232" s="92"/>
      <c r="P232" s="88"/>
    </row>
    <row r="233" spans="1:16" ht="14.4">
      <c r="A233" s="23"/>
      <c r="B233" s="15"/>
      <c r="C233" s="11"/>
      <c r="D233" s="6"/>
      <c r="E233" s="39"/>
      <c r="F233" s="40"/>
      <c r="G233" s="40"/>
      <c r="H233" s="40"/>
      <c r="I233" s="40"/>
      <c r="J233" s="40"/>
      <c r="K233" s="41"/>
      <c r="L233" s="40"/>
      <c r="O233" s="87"/>
      <c r="P233" s="87"/>
    </row>
    <row r="234" spans="1:16" ht="14.4">
      <c r="A234" s="23"/>
      <c r="B234" s="15"/>
      <c r="C234" s="11"/>
      <c r="D234" s="6"/>
      <c r="E234" s="39"/>
      <c r="F234" s="40"/>
      <c r="G234" s="40"/>
      <c r="H234" s="40"/>
      <c r="I234" s="40"/>
      <c r="J234" s="40"/>
      <c r="K234" s="41"/>
      <c r="L234" s="40"/>
    </row>
    <row r="235" spans="1:16" ht="14.4">
      <c r="A235" s="23"/>
      <c r="B235" s="17"/>
      <c r="C235" s="8"/>
      <c r="D235" s="18" t="s">
        <v>33</v>
      </c>
      <c r="E235" s="9"/>
      <c r="F235" s="19">
        <f>SUM(F226:F234)</f>
        <v>850</v>
      </c>
      <c r="G235" s="19">
        <f t="shared" ref="G235:J235" si="92">SUM(G226:G234)</f>
        <v>34.879999999999995</v>
      </c>
      <c r="H235" s="19">
        <f t="shared" si="92"/>
        <v>36.440000000000005</v>
      </c>
      <c r="I235" s="19">
        <f t="shared" si="92"/>
        <v>103.85</v>
      </c>
      <c r="J235" s="19">
        <f t="shared" si="92"/>
        <v>950.53</v>
      </c>
      <c r="K235" s="25"/>
      <c r="L235" s="19">
        <f t="shared" ref="L235" si="93">SUM(L226:L234)</f>
        <v>71.710000000000008</v>
      </c>
    </row>
    <row r="236" spans="1:16" ht="15" thickBot="1">
      <c r="A236" s="24"/>
      <c r="B236" s="29">
        <f>B218</f>
        <v>6</v>
      </c>
      <c r="C236" s="79" t="s">
        <v>4</v>
      </c>
      <c r="D236" s="80"/>
      <c r="E236" s="30"/>
      <c r="F236" s="31">
        <f>F225+F235</f>
        <v>1532</v>
      </c>
      <c r="G236" s="31">
        <f t="shared" ref="G236:J236" si="94">G225+G235</f>
        <v>67.169999999999987</v>
      </c>
      <c r="H236" s="31">
        <f t="shared" si="94"/>
        <v>61.11</v>
      </c>
      <c r="I236" s="31">
        <f t="shared" si="94"/>
        <v>236.57</v>
      </c>
      <c r="J236" s="31">
        <f t="shared" si="94"/>
        <v>1766.04</v>
      </c>
      <c r="K236" s="31"/>
      <c r="L236" s="31">
        <f t="shared" ref="L236" si="95">L225+L235</f>
        <v>143.42000000000002</v>
      </c>
    </row>
    <row r="237" spans="1:16" ht="13.8" thickBot="1">
      <c r="A237" s="28">
        <v>2</v>
      </c>
      <c r="B237" s="27"/>
      <c r="C237" s="81" t="s">
        <v>5</v>
      </c>
      <c r="D237" s="81"/>
      <c r="E237" s="81"/>
      <c r="F237" s="33">
        <f>(F45+F64+F83+F103+F122+F141+F160+F179+F198+F217+F236)/(IF(F45=0,0,1)+IF(F64=0,0,1)+IF(F83=0,0,1)+IF(F103=0,0,1)+IF(F122=0,0,1)+IF(F141=0,0,1)+IF(F160=0,0,1)+IF(F179=0,0,1)+IF(F198=0,0,1)+IF(F217=0,0,1)+IF(F236=0,0,1))</f>
        <v>1321.6645454545455</v>
      </c>
      <c r="G237" s="33">
        <f>(G45+G64+G83+G103+G122+G141+G160+G179+G198+G217+G236)/(IF(G45=0,0,1)+IF(G64=0,0,1)+IF(G83=0,0,1)+IF(G103=0,0,1)+IF(G122=0,0,1)+IF(G141=0,0,1)+IF(G160=0,0,1)+IF(G179=0,0,1)+IF(G198=0,0,1)+IF(G217=0,0,1)+IF(G236=0,0,1))</f>
        <v>51.584545454545449</v>
      </c>
      <c r="H237" s="33">
        <f t="shared" ref="H237:J237" si="96">(H45+H64+H83+H103+H122+H141+H160+H179+H198+H217+H236)/(IF(H45=0,0,1)+IF(H64=0,0,1)+IF(H83=0,0,1)+IF(H103=0,0,1)+IF(H122=0,0,1)+IF(H141=0,0,1)+IF(H160=0,0,1)+IF(H179=0,0,1)+IF(H198=0,0,1)+IF(H217=0,0,1)+IF(H236=0,0,1))</f>
        <v>47.602727272727272</v>
      </c>
      <c r="I237" s="33">
        <f t="shared" si="96"/>
        <v>196.54</v>
      </c>
      <c r="J237" s="33">
        <f t="shared" si="96"/>
        <v>1407.2836363636363</v>
      </c>
      <c r="K237" s="33"/>
      <c r="L237" s="33">
        <f>(L45+L64+L83+L103+L122+L141+L160+L179+L198+L217+L236)/(IF(L45=0,0,1)+IF(L64=0,0,1)+IF(L83=0,0,1)+IF(L103=0,0,1)+IF(L122=0,0,1)+IF(L141=0,0,1)+IF(L160=0,0,1)+IF(L179=0,0,1)+IF(L198=0,0,1)+IF(L217=0,0,1)+IF(L236=0,0,1))</f>
        <v>143.42000000000004</v>
      </c>
    </row>
  </sheetData>
  <mergeCells count="16">
    <mergeCell ref="C236:D236"/>
    <mergeCell ref="C237:E237"/>
    <mergeCell ref="C1:E1"/>
    <mergeCell ref="H1:K1"/>
    <mergeCell ref="H2:K2"/>
    <mergeCell ref="C45:D45"/>
    <mergeCell ref="C64:D64"/>
    <mergeCell ref="C83:D83"/>
    <mergeCell ref="C122:D122"/>
    <mergeCell ref="C25:D25"/>
    <mergeCell ref="C217:D217"/>
    <mergeCell ref="C141:D141"/>
    <mergeCell ref="C160:D160"/>
    <mergeCell ref="C179:D179"/>
    <mergeCell ref="C198:D198"/>
    <mergeCell ref="C103:D10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dcterms:created xsi:type="dcterms:W3CDTF">2022-05-16T14:23:56Z</dcterms:created>
  <dcterms:modified xsi:type="dcterms:W3CDTF">2023-10-12T18:45:33Z</dcterms:modified>
</cp:coreProperties>
</file>